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Meje\Documents\rvi2023\"/>
    </mc:Choice>
  </mc:AlternateContent>
  <xr:revisionPtr revIDLastSave="0" documentId="13_ncr:1_{25A4EAEC-F078-43A6-B387-F9D30DB27E52}" xr6:coauthVersionLast="47" xr6:coauthVersionMax="47" xr10:uidLastSave="{00000000-0000-0000-0000-000000000000}"/>
  <bookViews>
    <workbookView xWindow="2985" yWindow="2985" windowWidth="21600" windowHeight="11295" xr2:uid="{26F0650B-AE25-4C52-8F20-73BFF576D673}"/>
  </bookViews>
  <sheets>
    <sheet name="sažetak" sheetId="1" r:id="rId1"/>
    <sheet name="ekonomska kl." sheetId="2" r:id="rId2"/>
    <sheet name="izvori" sheetId="3" r:id="rId3"/>
    <sheet name="posebni di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J18" i="3"/>
  <c r="J16" i="3"/>
  <c r="G14" i="3"/>
  <c r="G10" i="3"/>
  <c r="Y30" i="3"/>
  <c r="X30" i="3"/>
  <c r="W38" i="3"/>
  <c r="V37" i="3"/>
  <c r="H35" i="3"/>
  <c r="F84" i="2"/>
  <c r="G35" i="2"/>
  <c r="G129" i="4"/>
  <c r="H129" i="4" s="1"/>
  <c r="G125" i="4"/>
  <c r="F124" i="4"/>
  <c r="F123" i="4" s="1"/>
  <c r="H122" i="4"/>
  <c r="G121" i="4"/>
  <c r="F121" i="4"/>
  <c r="F117" i="4" s="1"/>
  <c r="F111" i="4" s="1"/>
  <c r="H118" i="4"/>
  <c r="H115" i="4"/>
  <c r="G112" i="4"/>
  <c r="H112" i="4" s="1"/>
  <c r="H109" i="4"/>
  <c r="G106" i="4"/>
  <c r="H106" i="4" s="1"/>
  <c r="F105" i="4"/>
  <c r="F99" i="4" s="1"/>
  <c r="G103" i="4"/>
  <c r="G100" i="4"/>
  <c r="H100" i="4" s="1"/>
  <c r="G96" i="4"/>
  <c r="H96" i="4" s="1"/>
  <c r="G92" i="4"/>
  <c r="H92" i="4" s="1"/>
  <c r="F91" i="4"/>
  <c r="F90" i="4"/>
  <c r="H89" i="4"/>
  <c r="G85" i="4"/>
  <c r="H85" i="4" s="1"/>
  <c r="G83" i="4"/>
  <c r="F82" i="4"/>
  <c r="G80" i="4"/>
  <c r="H80" i="4" s="1"/>
  <c r="G78" i="4"/>
  <c r="F77" i="4"/>
  <c r="G71" i="4"/>
  <c r="H71" i="4" s="1"/>
  <c r="G67" i="4"/>
  <c r="H67" i="4" s="1"/>
  <c r="F66" i="4"/>
  <c r="G55" i="4"/>
  <c r="H55" i="4" s="1"/>
  <c r="G52" i="4"/>
  <c r="H52" i="4" s="1"/>
  <c r="G29" i="4"/>
  <c r="H29" i="4" s="1"/>
  <c r="G24" i="4"/>
  <c r="H24" i="4" s="1"/>
  <c r="F23" i="4"/>
  <c r="H22" i="4"/>
  <c r="G21" i="4"/>
  <c r="F21" i="4"/>
  <c r="F20" i="4" s="1"/>
  <c r="H17" i="4"/>
  <c r="H16" i="4"/>
  <c r="H15" i="4"/>
  <c r="H14" i="4"/>
  <c r="H121" i="4" l="1"/>
  <c r="F76" i="4"/>
  <c r="G82" i="4"/>
  <c r="H82" i="4" s="1"/>
  <c r="G117" i="4"/>
  <c r="H117" i="4" s="1"/>
  <c r="G66" i="4"/>
  <c r="H66" i="4" s="1"/>
  <c r="G77" i="4"/>
  <c r="F98" i="4"/>
  <c r="F19" i="4"/>
  <c r="F13" i="4" s="1"/>
  <c r="H83" i="4"/>
  <c r="G105" i="4"/>
  <c r="H105" i="4" s="1"/>
  <c r="H21" i="4"/>
  <c r="G91" i="4"/>
  <c r="G90" i="4" s="1"/>
  <c r="H90" i="4" s="1"/>
  <c r="G124" i="4"/>
  <c r="H124" i="4" s="1"/>
  <c r="H77" i="4"/>
  <c r="G76" i="4"/>
  <c r="H76" i="4" s="1"/>
  <c r="G23" i="4"/>
  <c r="H23" i="4" s="1"/>
  <c r="H78" i="4"/>
  <c r="G20" i="4"/>
  <c r="G99" i="4"/>
  <c r="H125" i="4"/>
  <c r="G123" i="4" l="1"/>
  <c r="H123" i="4" s="1"/>
  <c r="G111" i="4"/>
  <c r="H111" i="4" s="1"/>
  <c r="H91" i="4"/>
  <c r="F18" i="4"/>
  <c r="F12" i="4" s="1"/>
  <c r="F11" i="4" s="1"/>
  <c r="F10" i="4" s="1"/>
  <c r="H99" i="4"/>
  <c r="G98" i="4"/>
  <c r="H98" i="4" s="1"/>
  <c r="H20" i="4"/>
  <c r="G19" i="4"/>
  <c r="H19" i="4" l="1"/>
  <c r="G13" i="4"/>
  <c r="H13" i="4" s="1"/>
  <c r="G18" i="4"/>
  <c r="G12" i="4" l="1"/>
  <c r="H18" i="4"/>
  <c r="H12" i="4" l="1"/>
  <c r="G11" i="4"/>
  <c r="G10" i="4" l="1"/>
  <c r="H10" i="4" s="1"/>
  <c r="H11" i="4"/>
  <c r="J46" i="3" l="1"/>
  <c r="I46" i="3"/>
  <c r="J45" i="3"/>
  <c r="I45" i="3"/>
  <c r="H44" i="3"/>
  <c r="H43" i="3" s="1"/>
  <c r="G44" i="3"/>
  <c r="G43" i="3" s="1"/>
  <c r="G42" i="3" s="1"/>
  <c r="F44" i="3"/>
  <c r="F43" i="3" s="1"/>
  <c r="F42" i="3" s="1"/>
  <c r="I36" i="3"/>
  <c r="G35" i="3"/>
  <c r="F35" i="3"/>
  <c r="I35" i="3" s="1"/>
  <c r="J34" i="3"/>
  <c r="I34" i="3"/>
  <c r="J33" i="3"/>
  <c r="I33" i="3"/>
  <c r="H32" i="3"/>
  <c r="G32" i="3"/>
  <c r="F32" i="3"/>
  <c r="J31" i="3"/>
  <c r="I31" i="3"/>
  <c r="J30" i="3"/>
  <c r="I30" i="3"/>
  <c r="H29" i="3"/>
  <c r="G29" i="3"/>
  <c r="F29" i="3"/>
  <c r="J28" i="3"/>
  <c r="I28" i="3"/>
  <c r="H27" i="3"/>
  <c r="G27" i="3"/>
  <c r="F27" i="3"/>
  <c r="J26" i="3"/>
  <c r="I26" i="3"/>
  <c r="H25" i="3"/>
  <c r="G25" i="3"/>
  <c r="F25" i="3"/>
  <c r="J17" i="3"/>
  <c r="J15" i="3"/>
  <c r="I15" i="3"/>
  <c r="F14" i="3"/>
  <c r="J12" i="3"/>
  <c r="I12" i="3"/>
  <c r="J11" i="3"/>
  <c r="I11" i="3"/>
  <c r="H10" i="3"/>
  <c r="F10" i="3"/>
  <c r="J9" i="3"/>
  <c r="I9" i="3"/>
  <c r="H8" i="3"/>
  <c r="G8" i="3"/>
  <c r="F8" i="3"/>
  <c r="J7" i="3"/>
  <c r="H6" i="3"/>
  <c r="G6" i="3"/>
  <c r="F6" i="3"/>
  <c r="I90" i="2"/>
  <c r="H89" i="2"/>
  <c r="G89" i="2"/>
  <c r="F89" i="2"/>
  <c r="I88" i="2"/>
  <c r="I87" i="2"/>
  <c r="I85" i="2"/>
  <c r="H84" i="2"/>
  <c r="G84" i="2"/>
  <c r="I80" i="2"/>
  <c r="H79" i="2"/>
  <c r="G79" i="2"/>
  <c r="F79" i="2"/>
  <c r="F78" i="2" s="1"/>
  <c r="I77" i="2"/>
  <c r="I75" i="2"/>
  <c r="I74" i="2"/>
  <c r="I73" i="2"/>
  <c r="I72" i="2"/>
  <c r="I71" i="2"/>
  <c r="H70" i="2"/>
  <c r="G70" i="2"/>
  <c r="F70" i="2"/>
  <c r="I69" i="2"/>
  <c r="I68" i="2"/>
  <c r="I67" i="2"/>
  <c r="I66" i="2"/>
  <c r="I65" i="2"/>
  <c r="I64" i="2"/>
  <c r="H63" i="2"/>
  <c r="G63" i="2"/>
  <c r="F63" i="2"/>
  <c r="I62" i="2"/>
  <c r="I61" i="2"/>
  <c r="I60" i="2"/>
  <c r="I59" i="2"/>
  <c r="I58" i="2"/>
  <c r="I57" i="2"/>
  <c r="H56" i="2"/>
  <c r="G56" i="2"/>
  <c r="F56" i="2"/>
  <c r="I55" i="2"/>
  <c r="I54" i="2"/>
  <c r="I53" i="2"/>
  <c r="H52" i="2"/>
  <c r="G52" i="2"/>
  <c r="F52" i="2"/>
  <c r="I49" i="2"/>
  <c r="H48" i="2"/>
  <c r="G48" i="2"/>
  <c r="F48" i="2"/>
  <c r="I47" i="2"/>
  <c r="H46" i="2"/>
  <c r="G46" i="2"/>
  <c r="F46" i="2"/>
  <c r="I45" i="2"/>
  <c r="H44" i="2"/>
  <c r="G44" i="2"/>
  <c r="F44" i="2"/>
  <c r="G42" i="2"/>
  <c r="G41" i="2" s="1"/>
  <c r="G34" i="2"/>
  <c r="J34" i="2" s="1"/>
  <c r="H32" i="2"/>
  <c r="H31" i="2" s="1"/>
  <c r="G32" i="2"/>
  <c r="G31" i="2" s="1"/>
  <c r="I30" i="2"/>
  <c r="H29" i="2"/>
  <c r="G29" i="2"/>
  <c r="F29" i="2"/>
  <c r="I28" i="2"/>
  <c r="I27" i="2"/>
  <c r="H26" i="2"/>
  <c r="G26" i="2"/>
  <c r="F26" i="2"/>
  <c r="I24" i="2"/>
  <c r="I23" i="2"/>
  <c r="H22" i="2"/>
  <c r="G22" i="2"/>
  <c r="G21" i="2" s="1"/>
  <c r="I20" i="2"/>
  <c r="H19" i="2"/>
  <c r="H18" i="2" s="1"/>
  <c r="G19" i="2"/>
  <c r="F19" i="2"/>
  <c r="F18" i="2" s="1"/>
  <c r="I17" i="2"/>
  <c r="H16" i="2"/>
  <c r="G16" i="2"/>
  <c r="F16" i="2"/>
  <c r="F15" i="2" s="1"/>
  <c r="I14" i="2"/>
  <c r="H13" i="2"/>
  <c r="G13" i="2"/>
  <c r="F13" i="2"/>
  <c r="I12" i="2"/>
  <c r="H11" i="2"/>
  <c r="G11" i="2"/>
  <c r="F11" i="2"/>
  <c r="I10" i="2"/>
  <c r="H9" i="2"/>
  <c r="G9" i="2"/>
  <c r="F9" i="2"/>
  <c r="F8" i="2" s="1"/>
  <c r="J16" i="1"/>
  <c r="I16" i="1"/>
  <c r="J15" i="1"/>
  <c r="I15" i="1"/>
  <c r="H14" i="1"/>
  <c r="J14" i="1" s="1"/>
  <c r="G14" i="1"/>
  <c r="F14" i="1"/>
  <c r="J13" i="1"/>
  <c r="I13" i="1"/>
  <c r="H12" i="1"/>
  <c r="J12" i="1" s="1"/>
  <c r="G12" i="1"/>
  <c r="G17" i="1" s="1"/>
  <c r="G19" i="1" s="1"/>
  <c r="F12" i="1"/>
  <c r="F17" i="1" s="1"/>
  <c r="F19" i="1" s="1"/>
  <c r="G23" i="3" l="1"/>
  <c r="H83" i="2"/>
  <c r="H25" i="2"/>
  <c r="J25" i="2" s="1"/>
  <c r="I79" i="2"/>
  <c r="I63" i="2"/>
  <c r="G7" i="2"/>
  <c r="G6" i="2" s="1"/>
  <c r="I29" i="2"/>
  <c r="I44" i="2"/>
  <c r="I46" i="2"/>
  <c r="I48" i="2"/>
  <c r="I70" i="2"/>
  <c r="I44" i="3"/>
  <c r="F23" i="3"/>
  <c r="J44" i="3"/>
  <c r="F5" i="3"/>
  <c r="I43" i="3"/>
  <c r="H42" i="3"/>
  <c r="J42" i="3" s="1"/>
  <c r="J43" i="3"/>
  <c r="J8" i="3"/>
  <c r="J14" i="3"/>
  <c r="J25" i="3"/>
  <c r="J27" i="3"/>
  <c r="I32" i="3"/>
  <c r="H5" i="3"/>
  <c r="I25" i="3"/>
  <c r="J10" i="3"/>
  <c r="J29" i="3"/>
  <c r="J32" i="3"/>
  <c r="G5" i="3"/>
  <c r="I27" i="3"/>
  <c r="J6" i="3"/>
  <c r="I10" i="3"/>
  <c r="I8" i="3"/>
  <c r="I14" i="3"/>
  <c r="H23" i="3"/>
  <c r="I29" i="3"/>
  <c r="I16" i="2"/>
  <c r="H51" i="2"/>
  <c r="J51" i="2" s="1"/>
  <c r="I56" i="2"/>
  <c r="I89" i="2"/>
  <c r="H15" i="2"/>
  <c r="J15" i="2" s="1"/>
  <c r="J16" i="2"/>
  <c r="F22" i="2"/>
  <c r="F21" i="2" s="1"/>
  <c r="F25" i="2"/>
  <c r="H78" i="2"/>
  <c r="J78" i="2" s="1"/>
  <c r="I84" i="2"/>
  <c r="I9" i="2"/>
  <c r="I26" i="2"/>
  <c r="J31" i="2"/>
  <c r="F83" i="2"/>
  <c r="H8" i="2"/>
  <c r="J8" i="2" s="1"/>
  <c r="I13" i="2"/>
  <c r="H21" i="2"/>
  <c r="H43" i="2"/>
  <c r="J43" i="2" s="1"/>
  <c r="F51" i="2"/>
  <c r="F43" i="2"/>
  <c r="J18" i="2"/>
  <c r="I18" i="2"/>
  <c r="I11" i="2"/>
  <c r="I19" i="2"/>
  <c r="I52" i="2"/>
  <c r="I14" i="1"/>
  <c r="H17" i="1"/>
  <c r="H19" i="1" s="1"/>
  <c r="I12" i="1"/>
  <c r="H82" i="2" l="1"/>
  <c r="J82" i="2" s="1"/>
  <c r="J83" i="2"/>
  <c r="I25" i="2"/>
  <c r="F7" i="2"/>
  <c r="F6" i="2" s="1"/>
  <c r="I8" i="2"/>
  <c r="I5" i="3"/>
  <c r="I42" i="3"/>
  <c r="J5" i="3"/>
  <c r="I23" i="3"/>
  <c r="J23" i="3"/>
  <c r="F42" i="2"/>
  <c r="I21" i="2"/>
  <c r="I51" i="2"/>
  <c r="I15" i="2"/>
  <c r="H42" i="2"/>
  <c r="H7" i="2"/>
  <c r="J7" i="2" s="1"/>
  <c r="I78" i="2"/>
  <c r="I22" i="2"/>
  <c r="I83" i="2"/>
  <c r="F82" i="2"/>
  <c r="I43" i="2"/>
  <c r="H41" i="2" l="1"/>
  <c r="J41" i="2" s="1"/>
  <c r="I82" i="2"/>
  <c r="F41" i="2"/>
  <c r="I42" i="2"/>
  <c r="J42" i="2"/>
  <c r="H6" i="2"/>
  <c r="J6" i="2" s="1"/>
  <c r="I7" i="2"/>
  <c r="I41" i="2" l="1"/>
  <c r="I6" i="2"/>
</calcChain>
</file>

<file path=xl/sharedStrings.xml><?xml version="1.0" encoding="utf-8"?>
<sst xmlns="http://schemas.openxmlformats.org/spreadsheetml/2006/main" count="356" uniqueCount="203">
  <si>
    <t>POLIKLINIKA ZA REHABIITACIJU OSOBA SA SMETNJAMA U RAZVOJU, SPLIT</t>
  </si>
  <si>
    <t>OPĆI DIO</t>
  </si>
  <si>
    <t>SAŽETAK RAČUNA PRIHODA I RASHODA</t>
  </si>
  <si>
    <t>OSTVARENJE/ IZVRŠENJE 2022.</t>
  </si>
  <si>
    <t xml:space="preserve"> IZVORNI PLAN/ REBALANS 2023.</t>
  </si>
  <si>
    <t>OSTVARENJE/ IZVRŠENJE 2023.</t>
  </si>
  <si>
    <t>INDEKS 23/22</t>
  </si>
  <si>
    <t>INDEKS 23/plan</t>
  </si>
  <si>
    <t xml:space="preserve">Brojčana oznaka i naziv </t>
  </si>
  <si>
    <t>5=    4/2*100</t>
  </si>
  <si>
    <t>6=     4/3*100</t>
  </si>
  <si>
    <t>PRIHODI POSLOVANJA</t>
  </si>
  <si>
    <t>Rashodi poslovanja</t>
  </si>
  <si>
    <t>Rashodi za nabavu nefinancijske imovine</t>
  </si>
  <si>
    <t xml:space="preserve">RAZLIKA </t>
  </si>
  <si>
    <t>Višak iz prethodnih godina</t>
  </si>
  <si>
    <t>ukupno:</t>
  </si>
  <si>
    <t xml:space="preserve">            RAČUN PRIHODA I RASHODA PREMA EKONOMSKOJ KLASIFIKACIJI</t>
  </si>
  <si>
    <t>Brojčana oznaka i naziv prihoda</t>
  </si>
  <si>
    <t>Prihodi poslovanja</t>
  </si>
  <si>
    <t>Pomoći iz inozemstva i od subjekata unutar općeg proračuna</t>
  </si>
  <si>
    <t>Pomoći od izvanproračunskih korisnika</t>
  </si>
  <si>
    <t>Tekuće pomoći od HZMO-a, HZZ-a i HZZO-a</t>
  </si>
  <si>
    <t>Pomoći proračunskim korisnicima iz proračuna koji im nije nadležan</t>
  </si>
  <si>
    <t>Pomoći temeljem prijenosa EU sredstava</t>
  </si>
  <si>
    <t>Tekuće pomoći od izvanproračunskog korisnika temeljem prijenosa EU sredstava</t>
  </si>
  <si>
    <t>Prihodi od imovine</t>
  </si>
  <si>
    <t>Prihodi od financijske imovine</t>
  </si>
  <si>
    <t>Kamate na depozite po viđenju</t>
  </si>
  <si>
    <t>Prihodi od upravnih i admin. pristojbi, pristojbi po posebnim propisima i naknad</t>
  </si>
  <si>
    <t>Prihodi po posebnim propisima</t>
  </si>
  <si>
    <t xml:space="preserve">Sufinanciranje cijene usluge, participacije </t>
  </si>
  <si>
    <t>Prihodi od donacija</t>
  </si>
  <si>
    <t>Donacije izvan općeg proračuna</t>
  </si>
  <si>
    <t>Tekuće donacije</t>
  </si>
  <si>
    <t>Kapitalne donacije</t>
  </si>
  <si>
    <t>Prihodi iz nadležnog proračuna i od HZZO-a temeljem ugovornih obveza</t>
  </si>
  <si>
    <t>Prihodi iz nadležnog proračuna  za fin.rashoda poslovanja</t>
  </si>
  <si>
    <t>Prihodi iz nadležnog proračuna  za fin.rashoda za nabavu nefinancijske imovine</t>
  </si>
  <si>
    <t>Prihodi od HZZO-a na temelju ugovor. obveza</t>
  </si>
  <si>
    <t>Ostali prihodi</t>
  </si>
  <si>
    <t>Rezultat poslovanja</t>
  </si>
  <si>
    <t>Rashodi za zaposlene</t>
  </si>
  <si>
    <t>Plaće (Bruto)</t>
  </si>
  <si>
    <t>Plaće za zaposlene</t>
  </si>
  <si>
    <t>Ostali rashodi za zaposlene</t>
  </si>
  <si>
    <t>Doprinosi na plaće</t>
  </si>
  <si>
    <t>Doprinosi za obvezno zdravstveno osiguranje</t>
  </si>
  <si>
    <t>Doprinosi u sl. nezaposlenosti</t>
  </si>
  <si>
    <t>Materijalni rashodi</t>
  </si>
  <si>
    <t>Naknade troškova zaposlenima</t>
  </si>
  <si>
    <t>Službena putovanja</t>
  </si>
  <si>
    <t>Naknade za prijevoz na posao i s posla</t>
  </si>
  <si>
    <t>Seminari, savjetovanja i simpoziji</t>
  </si>
  <si>
    <t>Rashodi za materijal i energiju</t>
  </si>
  <si>
    <t>Uredski materijal</t>
  </si>
  <si>
    <t>Osnovni materijal i sirovine</t>
  </si>
  <si>
    <t>Električna energija</t>
  </si>
  <si>
    <t>Materijal i dijelovi za tekuće i investicijsko održavanje građevinskih objekata</t>
  </si>
  <si>
    <t>Sitni inventar</t>
  </si>
  <si>
    <t>Službena, radna i zaštitna odjeća i obuća</t>
  </si>
  <si>
    <t>Rashodi za usluge</t>
  </si>
  <si>
    <t>Usluge telefona, telefaksa</t>
  </si>
  <si>
    <t>Usluge tekućeg i investicijskog održavanja građevinskih objekata</t>
  </si>
  <si>
    <t>Opskrba vodom</t>
  </si>
  <si>
    <t>Intelektualne i osobne usluge</t>
  </si>
  <si>
    <t>Usluge ažuriranja računalnih baza</t>
  </si>
  <si>
    <t>Grafičke i tiskarske usluge, usluge kopiranja i uvezivanja i slično</t>
  </si>
  <si>
    <t>Ostali nespomenuti rashodi poslovanja</t>
  </si>
  <si>
    <t>Naknade članovima predstavničkih i izvršnih tijela i upravnih vijeća</t>
  </si>
  <si>
    <t>Premije osiguranja prijevoznih sredstava</t>
  </si>
  <si>
    <t>Reprezentacija</t>
  </si>
  <si>
    <t>Tuzemne članarine</t>
  </si>
  <si>
    <t>Upravne i administrativne pristojbe</t>
  </si>
  <si>
    <t>Troškovi sudskih postupaka</t>
  </si>
  <si>
    <t>Rashodi protokola (vijenci, cvijeće, svijeće i sl.)</t>
  </si>
  <si>
    <t>Financijski rashodi</t>
  </si>
  <si>
    <t>Ostali financijski rashodi</t>
  </si>
  <si>
    <t>Usluge banaka</t>
  </si>
  <si>
    <t>Zatezne kamate za poreze</t>
  </si>
  <si>
    <t>Rashodi za nabavu proizv. dugotrajne imovine</t>
  </si>
  <si>
    <t>Postrojenja i oprema</t>
  </si>
  <si>
    <t>Računala i računalna oprema</t>
  </si>
  <si>
    <t>Komunikacijska oprema</t>
  </si>
  <si>
    <t>Oprema za grijanje, ventilaciju i hlađenje</t>
  </si>
  <si>
    <t>Medicinska oprema</t>
  </si>
  <si>
    <t>Nematerijalna proizvedena imovina</t>
  </si>
  <si>
    <t>Ulaganja u računalne programe</t>
  </si>
  <si>
    <t>RAČUN PRIHODA I RASHODA PREMA IZVORIMA FINANCIRANJA</t>
  </si>
  <si>
    <t>IZVOR</t>
  </si>
  <si>
    <t>1</t>
  </si>
  <si>
    <t>Opći prihodi i primici</t>
  </si>
  <si>
    <t>1.1</t>
  </si>
  <si>
    <t>3.</t>
  </si>
  <si>
    <t>Vlastiti prihodi</t>
  </si>
  <si>
    <t>3.2</t>
  </si>
  <si>
    <t>Vlastiti prihodi proračunskih korisnika</t>
  </si>
  <si>
    <t>4.</t>
  </si>
  <si>
    <t>Prihodi za posebne namjene</t>
  </si>
  <si>
    <t>4.4</t>
  </si>
  <si>
    <t>Prihodi za posebne namjene-decentralizacija</t>
  </si>
  <si>
    <t>4.8</t>
  </si>
  <si>
    <t>Prihodi za posebne namjene PK</t>
  </si>
  <si>
    <t>5.</t>
  </si>
  <si>
    <t>Pomoći</t>
  </si>
  <si>
    <t>5.4</t>
  </si>
  <si>
    <t>Pomoći proračunskim korisnicima SDŽ</t>
  </si>
  <si>
    <t>5.5</t>
  </si>
  <si>
    <t>Pomoći EU za proračunskog korisnika</t>
  </si>
  <si>
    <t>-</t>
  </si>
  <si>
    <t>Donacije proračunskim korisnicima SDŽ</t>
  </si>
  <si>
    <t>6.2</t>
  </si>
  <si>
    <t>1.</t>
  </si>
  <si>
    <t>1.1.</t>
  </si>
  <si>
    <t>3.2.</t>
  </si>
  <si>
    <t>4.4.</t>
  </si>
  <si>
    <t>Pomoći EU za PK</t>
  </si>
  <si>
    <t>Donacije proračunskim korisnicima</t>
  </si>
  <si>
    <t>RAČUN  RASHODA PREMA FUNKCIJSKOJ KLASIFIKACIJI</t>
  </si>
  <si>
    <t>FUNKCIJSKA 07</t>
  </si>
  <si>
    <t>ZDRAVSTVO</t>
  </si>
  <si>
    <t>FUNKCIJSKA 072</t>
  </si>
  <si>
    <t>SLUŽBA ZA VANJSKE PACIJENTE</t>
  </si>
  <si>
    <t>POLIKLINIKA ZA REHABILITACIJU OSOBA SA SMETNJAMA U RAZVOJU, SPLIT</t>
  </si>
  <si>
    <t xml:space="preserve">     POSEBNI DIO</t>
  </si>
  <si>
    <t>IZVRŠENJE PO PROGRAMSKOJ KLASIFIKACIJI</t>
  </si>
  <si>
    <t>BROJČANA OZNAKA I NAZIV</t>
  </si>
  <si>
    <t>IZVRŠENJE           2023.</t>
  </si>
  <si>
    <t>INDEKS 3/2*100</t>
  </si>
  <si>
    <t>Razdjel 003</t>
  </si>
  <si>
    <t>UPRAVNI ODJEL ZA ZDRAVSTVO, SOCIJALNU SKRB I DEMOGRAFIJU</t>
  </si>
  <si>
    <t>Glava 003 02</t>
  </si>
  <si>
    <t>USTANOVE U ZDRAVSTVU</t>
  </si>
  <si>
    <t>PK 00302 31260</t>
  </si>
  <si>
    <t>Poliklinika za rehabilitaciju osoba sa smetnjama u razvoju</t>
  </si>
  <si>
    <t>SVEUKUPNO IZVORI FINANCIRANJA</t>
  </si>
  <si>
    <t>Program A003020</t>
  </si>
  <si>
    <t>Zdravstvo</t>
  </si>
  <si>
    <t>Aktivnost A302001</t>
  </si>
  <si>
    <t>Rashodi djelatnosti</t>
  </si>
  <si>
    <t>Izvor 3.2.</t>
  </si>
  <si>
    <t>Vlastiti prihodi prorač. korisnika</t>
  </si>
  <si>
    <t>Izvor 4.8</t>
  </si>
  <si>
    <t>Prihodi za posebne namjene proračunskih korisnika</t>
  </si>
  <si>
    <t>Doprinos za obvezno osiguranje u slučaju nezaposlenosti</t>
  </si>
  <si>
    <t xml:space="preserve">Materijalni rashodi </t>
  </si>
  <si>
    <t>Službena, radna i zašt. odjeća i obuća</t>
  </si>
  <si>
    <t>Komunalne usluge</t>
  </si>
  <si>
    <t xml:space="preserve">Grafičke i tiskarske usluge, usluge,usl. kopiranja,uvezivanja i sl. </t>
  </si>
  <si>
    <t>Rashodi protokola (vijenci, cvijeće, svijeće i slično)</t>
  </si>
  <si>
    <t>Prihodi za posebne namjene PK-prenesena sredstva</t>
  </si>
  <si>
    <t>Plaće za redovan rad</t>
  </si>
  <si>
    <t>Pristojbe i naknade</t>
  </si>
  <si>
    <t xml:space="preserve">Zatezne kamate </t>
  </si>
  <si>
    <t>Izvor 5.4.</t>
  </si>
  <si>
    <t>Pomoći PK</t>
  </si>
  <si>
    <t>Aktivnost A302002</t>
  </si>
  <si>
    <t>Izgradnja i uređenje objekata te nabava i održavanje opreme</t>
  </si>
  <si>
    <t>Izvor 4.4</t>
  </si>
  <si>
    <t>Prihodi za posebne namjene - Decentralizacija</t>
  </si>
  <si>
    <t>Ostale računalne usluge</t>
  </si>
  <si>
    <t>Izvor 4.8.</t>
  </si>
  <si>
    <t xml:space="preserve">Usluge tekućeg i investicijskog održavanja </t>
  </si>
  <si>
    <t>Rashodi za nabavu proizvedene dugotrajne imovine</t>
  </si>
  <si>
    <t>Uredska oprema i namještaj</t>
  </si>
  <si>
    <t>Oprema za održavanje i zaštitu</t>
  </si>
  <si>
    <t>Aktivnost A302006</t>
  </si>
  <si>
    <t>Specijalističko usavršavanje</t>
  </si>
  <si>
    <t>Izvor 1.1</t>
  </si>
  <si>
    <t xml:space="preserve">Opći prihodi i primici </t>
  </si>
  <si>
    <t>Doprinosi za obvezno zdrav. osig.</t>
  </si>
  <si>
    <t>Aktivnost T302002</t>
  </si>
  <si>
    <t>Učinkoviti ljudski potencijali - Stjecanje prvog radnog iskustva</t>
  </si>
  <si>
    <t>Izvor.5.4.</t>
  </si>
  <si>
    <t>Pomoći PK -prenesena sredstva</t>
  </si>
  <si>
    <t>Doprinosi za obvezno zdravst. osiguranje</t>
  </si>
  <si>
    <t>Izvor.5.5.</t>
  </si>
  <si>
    <t xml:space="preserve">Pomoći EU za PK </t>
  </si>
  <si>
    <t>Pomoći EU za PK -prenesena sredstva</t>
  </si>
  <si>
    <t>Aktivnost T302007</t>
  </si>
  <si>
    <t>Dodatni tim za mentalno zdravlje djece i adolescenata</t>
  </si>
  <si>
    <t xml:space="preserve">      IZVJEŠTAJ O IZVRŠENJU FINANCIJSKOG PLANA ZA 2023.g</t>
  </si>
  <si>
    <t>Višak /manjak prihoda</t>
  </si>
  <si>
    <t>Višak prihoda</t>
  </si>
  <si>
    <t>Brojčana oznaka i naziv rashoda</t>
  </si>
  <si>
    <t>Tekuće pomoći PK iz proračuna JLP(R)S koji im nije nadležan</t>
  </si>
  <si>
    <t>Brojčana oznaka i naziv</t>
  </si>
  <si>
    <t>Prihodi za posebne namjene PK -višak</t>
  </si>
  <si>
    <t>9</t>
  </si>
  <si>
    <t>Pomoći proračunskim korisnicima SDŽ -višak</t>
  </si>
  <si>
    <t>Pomoći EU za proračunskog korisnika-višak</t>
  </si>
  <si>
    <t xml:space="preserve"> PRIHODI UKUPNO</t>
  </si>
  <si>
    <t>RASHODI UKUPNO</t>
  </si>
  <si>
    <t>UKUPNO PRIHODI</t>
  </si>
  <si>
    <t>UKUPNO RASHODI</t>
  </si>
  <si>
    <t>UKUPNI RASHODI</t>
  </si>
  <si>
    <t>Doprinosi za obvezno zdravstveno osig.</t>
  </si>
  <si>
    <t>IZVJEŠTAJ O IZVRŠENJU FINANCIJSKOG PLANA ZA 2023.G.</t>
  </si>
  <si>
    <t xml:space="preserve"> IZVRŠENJE 2022.</t>
  </si>
  <si>
    <t>IZVRŠENJE 2023.</t>
  </si>
  <si>
    <t xml:space="preserve">KONTROLA </t>
  </si>
  <si>
    <t>POSEBNI</t>
  </si>
  <si>
    <t>EKONOMSKA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</si>
</sst>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49" fontId="0" fillId="0" borderId="0" xfId="0" applyNumberFormat="1"/>
    <xf numFmtId="4" fontId="6" fillId="0" borderId="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0" fontId="5" fillId="0" borderId="3" xfId="0" applyFont="1" applyBorder="1"/>
    <xf numFmtId="0" fontId="5" fillId="0" borderId="6" xfId="0" applyFont="1" applyBorder="1" applyAlignment="1">
      <alignment horizontal="left"/>
    </xf>
    <xf numFmtId="0" fontId="6" fillId="0" borderId="1" xfId="0" applyFont="1" applyBorder="1"/>
    <xf numFmtId="4" fontId="6" fillId="0" borderId="6" xfId="0" applyNumberFormat="1" applyFont="1" applyBorder="1"/>
    <xf numFmtId="4" fontId="6" fillId="0" borderId="4" xfId="0" applyNumberFormat="1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6" fillId="0" borderId="0" xfId="0" applyFont="1"/>
    <xf numFmtId="4" fontId="6" fillId="0" borderId="13" xfId="0" applyNumberFormat="1" applyFont="1" applyBorder="1"/>
    <xf numFmtId="4" fontId="6" fillId="0" borderId="14" xfId="0" applyNumberFormat="1" applyFont="1" applyBorder="1"/>
    <xf numFmtId="4" fontId="7" fillId="0" borderId="15" xfId="0" applyNumberFormat="1" applyFont="1" applyBorder="1"/>
    <xf numFmtId="4" fontId="7" fillId="0" borderId="6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8" xfId="0" applyFont="1" applyBorder="1"/>
    <xf numFmtId="4" fontId="5" fillId="0" borderId="10" xfId="0" applyNumberFormat="1" applyFont="1" applyBorder="1"/>
    <xf numFmtId="4" fontId="6" fillId="0" borderId="10" xfId="0" applyNumberFormat="1" applyFont="1" applyBorder="1"/>
    <xf numFmtId="4" fontId="5" fillId="0" borderId="8" xfId="0" applyNumberFormat="1" applyFont="1" applyBorder="1"/>
    <xf numFmtId="0" fontId="5" fillId="0" borderId="0" xfId="0" applyFont="1"/>
    <xf numFmtId="0" fontId="2" fillId="0" borderId="0" xfId="0" applyFont="1"/>
    <xf numFmtId="4" fontId="2" fillId="0" borderId="0" xfId="0" applyNumberFormat="1" applyFont="1"/>
    <xf numFmtId="0" fontId="0" fillId="0" borderId="7" xfId="0" applyBorder="1"/>
    <xf numFmtId="4" fontId="6" fillId="0" borderId="10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0" fontId="5" fillId="3" borderId="7" xfId="0" applyFont="1" applyFill="1" applyBorder="1"/>
    <xf numFmtId="0" fontId="5" fillId="3" borderId="8" xfId="0" applyFont="1" applyFill="1" applyBorder="1"/>
    <xf numFmtId="4" fontId="5" fillId="3" borderId="10" xfId="0" applyNumberFormat="1" applyFont="1" applyFill="1" applyBorder="1"/>
    <xf numFmtId="4" fontId="5" fillId="3" borderId="10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 wrapText="1"/>
    </xf>
    <xf numFmtId="0" fontId="5" fillId="4" borderId="7" xfId="0" applyFont="1" applyFill="1" applyBorder="1"/>
    <xf numFmtId="0" fontId="5" fillId="4" borderId="8" xfId="0" applyFont="1" applyFill="1" applyBorder="1"/>
    <xf numFmtId="4" fontId="5" fillId="4" borderId="10" xfId="0" applyNumberFormat="1" applyFont="1" applyFill="1" applyBorder="1"/>
    <xf numFmtId="0" fontId="8" fillId="5" borderId="7" xfId="0" applyFont="1" applyFill="1" applyBorder="1"/>
    <xf numFmtId="4" fontId="8" fillId="5" borderId="10" xfId="0" applyNumberFormat="1" applyFont="1" applyFill="1" applyBorder="1"/>
    <xf numFmtId="0" fontId="9" fillId="0" borderId="7" xfId="0" applyFont="1" applyBorder="1"/>
    <xf numFmtId="0" fontId="9" fillId="0" borderId="8" xfId="0" applyFont="1" applyBorder="1"/>
    <xf numFmtId="4" fontId="9" fillId="0" borderId="6" xfId="0" applyNumberFormat="1" applyFont="1" applyBorder="1"/>
    <xf numFmtId="4" fontId="9" fillId="0" borderId="10" xfId="0" applyNumberFormat="1" applyFont="1" applyBorder="1"/>
    <xf numFmtId="0" fontId="5" fillId="0" borderId="7" xfId="0" applyFont="1" applyBorder="1"/>
    <xf numFmtId="0" fontId="5" fillId="0" borderId="10" xfId="0" applyFont="1" applyBorder="1"/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0" fontId="8" fillId="5" borderId="8" xfId="0" applyFont="1" applyFill="1" applyBorder="1"/>
    <xf numFmtId="0" fontId="5" fillId="0" borderId="8" xfId="0" applyFont="1" applyBorder="1" applyAlignment="1">
      <alignment vertical="center" wrapText="1"/>
    </xf>
    <xf numFmtId="4" fontId="8" fillId="5" borderId="8" xfId="0" applyNumberFormat="1" applyFont="1" applyFill="1" applyBorder="1"/>
    <xf numFmtId="0" fontId="9" fillId="0" borderId="9" xfId="0" applyFont="1" applyBorder="1"/>
    <xf numFmtId="4" fontId="9" fillId="0" borderId="8" xfId="0" applyNumberFormat="1" applyFont="1" applyBorder="1"/>
    <xf numFmtId="0" fontId="10" fillId="0" borderId="8" xfId="0" applyFont="1" applyBorder="1"/>
    <xf numFmtId="0" fontId="10" fillId="0" borderId="9" xfId="0" applyFont="1" applyBorder="1"/>
    <xf numFmtId="4" fontId="6" fillId="0" borderId="10" xfId="0" applyNumberFormat="1" applyFont="1" applyBorder="1" applyAlignment="1">
      <alignment vertical="center" wrapText="1"/>
    </xf>
    <xf numFmtId="0" fontId="0" fillId="3" borderId="3" xfId="0" applyFill="1" applyBorder="1"/>
    <xf numFmtId="0" fontId="7" fillId="3" borderId="0" xfId="0" applyFont="1" applyFill="1"/>
    <xf numFmtId="0" fontId="5" fillId="4" borderId="10" xfId="0" applyFont="1" applyFill="1" applyBorder="1"/>
    <xf numFmtId="4" fontId="5" fillId="4" borderId="13" xfId="0" applyNumberFormat="1" applyFont="1" applyFill="1" applyBorder="1"/>
    <xf numFmtId="0" fontId="8" fillId="5" borderId="13" xfId="0" applyFont="1" applyFill="1" applyBorder="1"/>
    <xf numFmtId="0" fontId="8" fillId="5" borderId="0" xfId="0" applyFont="1" applyFill="1"/>
    <xf numFmtId="4" fontId="8" fillId="5" borderId="13" xfId="0" applyNumberFormat="1" applyFont="1" applyFill="1" applyBorder="1"/>
    <xf numFmtId="0" fontId="9" fillId="0" borderId="10" xfId="0" applyFont="1" applyBorder="1"/>
    <xf numFmtId="0" fontId="5" fillId="0" borderId="13" xfId="0" applyFont="1" applyBorder="1"/>
    <xf numFmtId="4" fontId="5" fillId="0" borderId="13" xfId="0" applyNumberFormat="1" applyFont="1" applyBorder="1"/>
    <xf numFmtId="4" fontId="5" fillId="0" borderId="0" xfId="0" applyNumberFormat="1" applyFont="1"/>
    <xf numFmtId="4" fontId="10" fillId="0" borderId="10" xfId="0" applyNumberFormat="1" applyFont="1" applyBorder="1"/>
    <xf numFmtId="0" fontId="8" fillId="5" borderId="10" xfId="0" applyFont="1" applyFill="1" applyBorder="1"/>
    <xf numFmtId="0" fontId="9" fillId="0" borderId="13" xfId="0" applyFont="1" applyBorder="1"/>
    <xf numFmtId="0" fontId="9" fillId="0" borderId="0" xfId="0" applyFont="1"/>
    <xf numFmtId="4" fontId="9" fillId="0" borderId="13" xfId="0" applyNumberFormat="1" applyFont="1" applyBorder="1"/>
    <xf numFmtId="4" fontId="5" fillId="0" borderId="13" xfId="0" applyNumberFormat="1" applyFont="1" applyBorder="1" applyAlignment="1">
      <alignment wrapText="1"/>
    </xf>
    <xf numFmtId="0" fontId="5" fillId="0" borderId="9" xfId="0" applyFont="1" applyBorder="1"/>
    <xf numFmtId="0" fontId="10" fillId="0" borderId="13" xfId="0" applyFont="1" applyBorder="1"/>
    <xf numFmtId="0" fontId="8" fillId="6" borderId="10" xfId="0" applyFont="1" applyFill="1" applyBorder="1"/>
    <xf numFmtId="0" fontId="8" fillId="6" borderId="8" xfId="0" applyFont="1" applyFill="1" applyBorder="1"/>
    <xf numFmtId="4" fontId="8" fillId="6" borderId="10" xfId="0" applyNumberFormat="1" applyFont="1" applyFill="1" applyBorder="1"/>
    <xf numFmtId="4" fontId="5" fillId="5" borderId="10" xfId="0" applyNumberFormat="1" applyFont="1" applyFill="1" applyBorder="1"/>
    <xf numFmtId="4" fontId="5" fillId="0" borderId="9" xfId="0" applyNumberFormat="1" applyFont="1" applyBorder="1"/>
    <xf numFmtId="4" fontId="6" fillId="0" borderId="10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/>
    <xf numFmtId="4" fontId="5" fillId="2" borderId="10" xfId="0" applyNumberFormat="1" applyFont="1" applyFill="1" applyBorder="1"/>
    <xf numFmtId="4" fontId="5" fillId="6" borderId="10" xfId="0" applyNumberFormat="1" applyFont="1" applyFill="1" applyBorder="1"/>
    <xf numFmtId="4" fontId="5" fillId="6" borderId="6" xfId="0" applyNumberFormat="1" applyFont="1" applyFill="1" applyBorder="1"/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0" fillId="0" borderId="10" xfId="0" applyNumberFormat="1" applyBorder="1"/>
    <xf numFmtId="4" fontId="0" fillId="0" borderId="8" xfId="0" applyNumberFormat="1" applyBorder="1"/>
    <xf numFmtId="4" fontId="5" fillId="6" borderId="8" xfId="0" applyNumberFormat="1" applyFont="1" applyFill="1" applyBorder="1"/>
    <xf numFmtId="4" fontId="5" fillId="2" borderId="13" xfId="0" applyNumberFormat="1" applyFont="1" applyFill="1" applyBorder="1"/>
    <xf numFmtId="49" fontId="5" fillId="0" borderId="0" xfId="0" applyNumberFormat="1" applyFont="1" applyAlignment="1">
      <alignment horizontal="right"/>
    </xf>
    <xf numFmtId="0" fontId="12" fillId="0" borderId="0" xfId="0" applyFont="1"/>
    <xf numFmtId="4" fontId="12" fillId="0" borderId="0" xfId="0" applyNumberFormat="1" applyFont="1"/>
    <xf numFmtId="0" fontId="5" fillId="2" borderId="11" xfId="0" applyFont="1" applyFill="1" applyBorder="1"/>
    <xf numFmtId="0" fontId="5" fillId="2" borderId="2" xfId="0" applyFont="1" applyFill="1" applyBorder="1"/>
    <xf numFmtId="4" fontId="5" fillId="2" borderId="3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" xfId="0" applyFont="1" applyFill="1" applyBorder="1"/>
    <xf numFmtId="0" fontId="5" fillId="6" borderId="5" xfId="0" applyFont="1" applyFill="1" applyBorder="1"/>
    <xf numFmtId="0" fontId="0" fillId="0" borderId="14" xfId="0" applyBorder="1"/>
    <xf numFmtId="4" fontId="5" fillId="0" borderId="3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6" fillId="0" borderId="10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" fontId="0" fillId="2" borderId="10" xfId="0" applyNumberFormat="1" applyFill="1" applyBorder="1"/>
    <xf numFmtId="0" fontId="5" fillId="0" borderId="3" xfId="0" applyFont="1" applyBorder="1" applyAlignment="1">
      <alignment horizontal="center" vertical="center"/>
    </xf>
    <xf numFmtId="4" fontId="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8" fillId="0" borderId="8" xfId="0" applyFont="1" applyBorder="1"/>
    <xf numFmtId="4" fontId="5" fillId="0" borderId="7" xfId="0" applyNumberFormat="1" applyFont="1" applyBorder="1" applyAlignment="1">
      <alignment wrapText="1"/>
    </xf>
    <xf numFmtId="4" fontId="5" fillId="0" borderId="7" xfId="0" applyNumberFormat="1" applyFont="1" applyBorder="1"/>
    <xf numFmtId="0" fontId="5" fillId="7" borderId="0" xfId="0" applyFont="1" applyFill="1" applyAlignment="1">
      <alignment wrapText="1"/>
    </xf>
    <xf numFmtId="4" fontId="5" fillId="7" borderId="13" xfId="0" applyNumberFormat="1" applyFont="1" applyFill="1" applyBorder="1"/>
    <xf numFmtId="4" fontId="5" fillId="8" borderId="10" xfId="0" applyNumberFormat="1" applyFont="1" applyFill="1" applyBorder="1"/>
    <xf numFmtId="0" fontId="5" fillId="9" borderId="7" xfId="0" applyFont="1" applyFill="1" applyBorder="1"/>
    <xf numFmtId="0" fontId="5" fillId="9" borderId="9" xfId="0" applyFont="1" applyFill="1" applyBorder="1"/>
    <xf numFmtId="0" fontId="5" fillId="9" borderId="8" xfId="0" applyFont="1" applyFill="1" applyBorder="1"/>
    <xf numFmtId="4" fontId="5" fillId="9" borderId="10" xfId="0" applyNumberFormat="1" applyFont="1" applyFill="1" applyBorder="1"/>
    <xf numFmtId="4" fontId="5" fillId="0" borderId="6" xfId="0" applyNumberFormat="1" applyFont="1" applyBorder="1"/>
    <xf numFmtId="4" fontId="5" fillId="9" borderId="13" xfId="0" applyNumberFormat="1" applyFont="1" applyFill="1" applyBorder="1"/>
    <xf numFmtId="4" fontId="13" fillId="0" borderId="8" xfId="0" applyNumberFormat="1" applyFont="1" applyBorder="1"/>
    <xf numFmtId="4" fontId="13" fillId="5" borderId="10" xfId="0" applyNumberFormat="1" applyFont="1" applyFill="1" applyBorder="1"/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13" fillId="0" borderId="10" xfId="0" applyNumberFormat="1" applyFont="1" applyBorder="1"/>
    <xf numFmtId="4" fontId="13" fillId="0" borderId="1" xfId="0" applyNumberFormat="1" applyFont="1" applyBorder="1"/>
    <xf numFmtId="4" fontId="5" fillId="0" borderId="1" xfId="0" applyNumberFormat="1" applyFont="1" applyBorder="1"/>
    <xf numFmtId="4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/>
    <xf numFmtId="4" fontId="9" fillId="0" borderId="0" xfId="0" applyNumberFormat="1" applyFont="1"/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 wrapText="1"/>
    </xf>
    <xf numFmtId="4" fontId="8" fillId="5" borderId="10" xfId="0" applyNumberFormat="1" applyFont="1" applyFill="1" applyBorder="1" applyAlignment="1">
      <alignment horizontal="right"/>
    </xf>
    <xf numFmtId="4" fontId="8" fillId="5" borderId="10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5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0" fillId="0" borderId="0" xfId="0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5" fillId="4" borderId="3" xfId="0" applyNumberFormat="1" applyFont="1" applyFill="1" applyBorder="1"/>
    <xf numFmtId="4" fontId="5" fillId="3" borderId="3" xfId="0" applyNumberFormat="1" applyFont="1" applyFill="1" applyBorder="1"/>
    <xf numFmtId="4" fontId="8" fillId="5" borderId="3" xfId="0" applyNumberFormat="1" applyFont="1" applyFill="1" applyBorder="1"/>
    <xf numFmtId="4" fontId="9" fillId="0" borderId="3" xfId="0" applyNumberFormat="1" applyFont="1" applyBorder="1"/>
    <xf numFmtId="4" fontId="5" fillId="0" borderId="3" xfId="0" applyNumberFormat="1" applyFont="1" applyBorder="1" applyAlignment="1">
      <alignment horizontal="center"/>
    </xf>
    <xf numFmtId="4" fontId="10" fillId="4" borderId="10" xfId="0" applyNumberFormat="1" applyFont="1" applyFill="1" applyBorder="1"/>
    <xf numFmtId="4" fontId="6" fillId="0" borderId="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/>
    <xf numFmtId="4" fontId="8" fillId="0" borderId="13" xfId="0" applyNumberFormat="1" applyFont="1" applyBorder="1"/>
    <xf numFmtId="49" fontId="9" fillId="0" borderId="7" xfId="0" applyNumberFormat="1" applyFont="1" applyBorder="1"/>
    <xf numFmtId="49" fontId="8" fillId="0" borderId="10" xfId="0" applyNumberFormat="1" applyFont="1" applyBorder="1"/>
    <xf numFmtId="4" fontId="8" fillId="0" borderId="10" xfId="0" applyNumberFormat="1" applyFont="1" applyBorder="1"/>
    <xf numFmtId="49" fontId="9" fillId="0" borderId="10" xfId="0" applyNumberFormat="1" applyFont="1" applyBorder="1"/>
    <xf numFmtId="49" fontId="9" fillId="0" borderId="6" xfId="0" applyNumberFormat="1" applyFont="1" applyBorder="1"/>
    <xf numFmtId="49" fontId="9" fillId="0" borderId="13" xfId="0" applyNumberFormat="1" applyFont="1" applyBorder="1"/>
    <xf numFmtId="49" fontId="5" fillId="0" borderId="13" xfId="0" applyNumberFormat="1" applyFont="1" applyBorder="1"/>
    <xf numFmtId="0" fontId="0" fillId="0" borderId="10" xfId="0" applyBorder="1"/>
    <xf numFmtId="0" fontId="1" fillId="0" borderId="10" xfId="0" applyFont="1" applyBorder="1" applyAlignment="1">
      <alignment horizontal="left"/>
    </xf>
    <xf numFmtId="4" fontId="8" fillId="0" borderId="8" xfId="0" applyNumberFormat="1" applyFont="1" applyBorder="1"/>
    <xf numFmtId="49" fontId="11" fillId="0" borderId="10" xfId="0" applyNumberFormat="1" applyFont="1" applyBorder="1"/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8" fillId="0" borderId="3" xfId="0" applyFont="1" applyBorder="1"/>
    <xf numFmtId="4" fontId="8" fillId="0" borderId="3" xfId="0" applyNumberFormat="1" applyFont="1" applyBorder="1"/>
    <xf numFmtId="4" fontId="5" fillId="2" borderId="13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5" fillId="2" borderId="10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4" fontId="5" fillId="7" borderId="13" xfId="0" applyNumberFormat="1" applyFont="1" applyFill="1" applyBorder="1" applyAlignment="1">
      <alignment horizontal="center"/>
    </xf>
    <xf numFmtId="4" fontId="5" fillId="8" borderId="10" xfId="0" applyNumberFormat="1" applyFont="1" applyFill="1" applyBorder="1" applyAlignment="1">
      <alignment horizontal="center"/>
    </xf>
    <xf numFmtId="4" fontId="5" fillId="9" borderId="6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9" borderId="10" xfId="0" applyNumberFormat="1" applyFont="1" applyFill="1" applyBorder="1" applyAlignment="1">
      <alignment horizontal="center"/>
    </xf>
    <xf numFmtId="4" fontId="5" fillId="5" borderId="10" xfId="0" applyNumberFormat="1" applyFont="1" applyFill="1" applyBorder="1" applyAlignment="1">
      <alignment horizontal="center"/>
    </xf>
    <xf numFmtId="4" fontId="7" fillId="2" borderId="10" xfId="0" applyNumberFormat="1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" fontId="7" fillId="2" borderId="7" xfId="0" applyNumberFormat="1" applyFont="1" applyFill="1" applyBorder="1"/>
    <xf numFmtId="4" fontId="7" fillId="2" borderId="9" xfId="0" applyNumberFormat="1" applyFont="1" applyFill="1" applyBorder="1"/>
    <xf numFmtId="0" fontId="6" fillId="0" borderId="7" xfId="0" applyFont="1" applyBorder="1"/>
    <xf numFmtId="0" fontId="6" fillId="0" borderId="8" xfId="0" applyFont="1" applyBorder="1"/>
    <xf numFmtId="4" fontId="6" fillId="0" borderId="7" xfId="0" applyNumberFormat="1" applyFont="1" applyBorder="1"/>
    <xf numFmtId="4" fontId="7" fillId="2" borderId="6" xfId="0" applyNumberFormat="1" applyFont="1" applyFill="1" applyBorder="1"/>
    <xf numFmtId="4" fontId="7" fillId="0" borderId="10" xfId="0" applyNumberFormat="1" applyFont="1" applyBorder="1"/>
    <xf numFmtId="4" fontId="5" fillId="0" borderId="0" xfId="0" applyNumberFormat="1" applyFont="1" applyAlignment="1">
      <alignment horizontal="center"/>
    </xf>
    <xf numFmtId="0" fontId="5" fillId="2" borderId="6" xfId="0" applyFont="1" applyFill="1" applyBorder="1"/>
    <xf numFmtId="4" fontId="5" fillId="0" borderId="9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4" fontId="6" fillId="0" borderId="3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8" fillId="5" borderId="8" xfId="0" applyFont="1" applyFill="1" applyBorder="1"/>
    <xf numFmtId="0" fontId="8" fillId="5" borderId="9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10" fillId="0" borderId="8" xfId="0" applyFont="1" applyBorder="1"/>
    <xf numFmtId="0" fontId="10" fillId="0" borderId="9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/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6" borderId="7" xfId="0" applyFont="1" applyFill="1" applyBorder="1" applyAlignment="1">
      <alignment vertical="top" wrapText="1"/>
    </xf>
    <xf numFmtId="0" fontId="5" fillId="6" borderId="8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0" borderId="0" xfId="0" applyFont="1"/>
    <xf numFmtId="0" fontId="5" fillId="2" borderId="7" xfId="0" applyFont="1" applyFill="1" applyBorder="1"/>
    <xf numFmtId="0" fontId="5" fillId="2" borderId="8" xfId="0" applyFont="1" applyFill="1" applyBorder="1"/>
    <xf numFmtId="49" fontId="11" fillId="0" borderId="0" xfId="0" applyNumberFormat="1" applyFont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9" borderId="7" xfId="0" applyFont="1" applyFill="1" applyBorder="1"/>
    <xf numFmtId="0" fontId="5" fillId="9" borderId="9" xfId="0" applyFont="1" applyFill="1" applyBorder="1"/>
    <xf numFmtId="0" fontId="5" fillId="9" borderId="8" xfId="0" applyFont="1" applyFill="1" applyBorder="1"/>
    <xf numFmtId="0" fontId="5" fillId="8" borderId="7" xfId="0" applyFont="1" applyFill="1" applyBorder="1" applyAlignment="1">
      <alignment wrapText="1"/>
    </xf>
    <xf numFmtId="0" fontId="5" fillId="8" borderId="9" xfId="0" applyFont="1" applyFill="1" applyBorder="1" applyAlignment="1">
      <alignment wrapText="1"/>
    </xf>
    <xf numFmtId="0" fontId="5" fillId="8" borderId="8" xfId="0" applyFont="1" applyFill="1" applyBorder="1" applyAlignment="1">
      <alignment wrapText="1"/>
    </xf>
    <xf numFmtId="0" fontId="5" fillId="5" borderId="7" xfId="0" applyFont="1" applyFill="1" applyBorder="1"/>
    <xf numFmtId="0" fontId="5" fillId="5" borderId="9" xfId="0" applyFont="1" applyFill="1" applyBorder="1"/>
    <xf numFmtId="0" fontId="5" fillId="5" borderId="8" xfId="0" applyFont="1" applyFill="1" applyBorder="1"/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8" borderId="7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10" fillId="0" borderId="7" xfId="0" applyFont="1" applyBorder="1"/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5" fillId="9" borderId="9" xfId="0" applyFont="1" applyFill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vertical="center" wrapText="1"/>
    </xf>
    <xf numFmtId="0" fontId="5" fillId="0" borderId="2" xfId="0" applyFont="1" applyBorder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0" fontId="8" fillId="0" borderId="2" xfId="0" applyFont="1" applyBorder="1"/>
    <xf numFmtId="0" fontId="5" fillId="7" borderId="4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3929-A3DC-4943-8BC7-DD995B88C0DE}">
  <dimension ref="A1:J19"/>
  <sheetViews>
    <sheetView tabSelected="1" workbookViewId="0">
      <selection activeCell="O16" sqref="O16"/>
    </sheetView>
  </sheetViews>
  <sheetFormatPr defaultRowHeight="15" x14ac:dyDescent="0.25"/>
  <cols>
    <col min="1" max="1" width="4.42578125" customWidth="1"/>
    <col min="5" max="5" width="4.7109375" customWidth="1"/>
    <col min="6" max="6" width="12.140625" customWidth="1"/>
    <col min="7" max="7" width="11.42578125" customWidth="1"/>
    <col min="8" max="8" width="11.28515625" customWidth="1"/>
    <col min="9" max="10" width="7.5703125" customWidth="1"/>
  </cols>
  <sheetData>
    <row r="1" spans="1:10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x14ac:dyDescent="0.25">
      <c r="G2" s="1"/>
      <c r="H2" s="1"/>
      <c r="I2" s="1"/>
      <c r="J2" s="1"/>
    </row>
    <row r="3" spans="1:10" x14ac:dyDescent="0.25">
      <c r="A3" s="210" t="s">
        <v>181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x14ac:dyDescent="0.25">
      <c r="G4" s="1"/>
      <c r="H4" s="1"/>
      <c r="I4" s="1"/>
      <c r="J4" s="1"/>
    </row>
    <row r="5" spans="1:10" ht="21" x14ac:dyDescent="0.35">
      <c r="A5" s="211" t="s">
        <v>1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21" x14ac:dyDescent="0.35">
      <c r="E6" s="3"/>
      <c r="F6" s="3"/>
      <c r="G6" s="1"/>
      <c r="H6" s="1"/>
      <c r="I6" s="1"/>
      <c r="J6" s="1"/>
    </row>
    <row r="7" spans="1:10" x14ac:dyDescent="0.25">
      <c r="A7" s="212" t="s">
        <v>2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x14ac:dyDescent="0.25">
      <c r="A8" s="4"/>
      <c r="B8" s="4"/>
      <c r="C8" s="4"/>
      <c r="D8" s="4"/>
      <c r="E8" s="4"/>
      <c r="F8" s="5"/>
      <c r="G8" s="5"/>
      <c r="H8" s="5"/>
      <c r="I8" s="5"/>
      <c r="J8" s="5"/>
    </row>
    <row r="9" spans="1:10" x14ac:dyDescent="0.25">
      <c r="A9" s="213"/>
      <c r="B9" s="214"/>
      <c r="C9" s="214"/>
      <c r="D9" s="214"/>
      <c r="E9" s="214"/>
      <c r="F9" s="215" t="s">
        <v>3</v>
      </c>
      <c r="G9" s="215" t="s">
        <v>4</v>
      </c>
      <c r="H9" s="215" t="s">
        <v>5</v>
      </c>
      <c r="I9" s="217" t="s">
        <v>6</v>
      </c>
      <c r="J9" s="217" t="s">
        <v>7</v>
      </c>
    </row>
    <row r="10" spans="1:10" ht="21.75" customHeight="1" x14ac:dyDescent="0.25">
      <c r="A10" s="205" t="s">
        <v>8</v>
      </c>
      <c r="B10" s="206"/>
      <c r="C10" s="206"/>
      <c r="D10" s="206"/>
      <c r="E10" s="206"/>
      <c r="F10" s="216"/>
      <c r="G10" s="216"/>
      <c r="H10" s="216"/>
      <c r="I10" s="218"/>
      <c r="J10" s="218"/>
    </row>
    <row r="11" spans="1:10" ht="22.5" x14ac:dyDescent="0.25">
      <c r="A11" s="207">
        <v>1</v>
      </c>
      <c r="B11" s="208"/>
      <c r="C11" s="208"/>
      <c r="D11" s="208"/>
      <c r="E11" s="209"/>
      <c r="F11" s="7">
        <v>2</v>
      </c>
      <c r="G11" s="7">
        <v>3</v>
      </c>
      <c r="H11" s="8">
        <v>4</v>
      </c>
      <c r="I11" s="83" t="s">
        <v>9</v>
      </c>
      <c r="J11" s="83" t="s">
        <v>10</v>
      </c>
    </row>
    <row r="12" spans="1:10" x14ac:dyDescent="0.25">
      <c r="A12" s="9"/>
      <c r="B12" s="193" t="s">
        <v>191</v>
      </c>
      <c r="C12" s="194"/>
      <c r="D12" s="194"/>
      <c r="E12" s="194"/>
      <c r="F12" s="192">
        <f>F13</f>
        <v>1535685.45</v>
      </c>
      <c r="G12" s="192">
        <f>G13</f>
        <v>1936670.74</v>
      </c>
      <c r="H12" s="195">
        <f>H13</f>
        <v>1814270.37</v>
      </c>
      <c r="I12" s="192">
        <f>H12/F12*100</f>
        <v>118.14075401964641</v>
      </c>
      <c r="J12" s="196">
        <f>H12/G12*100</f>
        <v>93.679856494346595</v>
      </c>
    </row>
    <row r="13" spans="1:10" x14ac:dyDescent="0.25">
      <c r="A13" s="10">
        <v>6</v>
      </c>
      <c r="B13" s="197" t="s">
        <v>11</v>
      </c>
      <c r="C13" s="198"/>
      <c r="D13" s="198"/>
      <c r="E13" s="198"/>
      <c r="F13" s="25">
        <v>1535685.45</v>
      </c>
      <c r="G13" s="25">
        <v>1936670.74</v>
      </c>
      <c r="H13" s="199">
        <v>1814270.37</v>
      </c>
      <c r="I13" s="14">
        <f t="shared" ref="I13:I16" si="0">H13/F13*100</f>
        <v>118.14075401964641</v>
      </c>
      <c r="J13" s="201">
        <f t="shared" ref="J13:J16" si="1">H13/G13*100</f>
        <v>93.679856494346595</v>
      </c>
    </row>
    <row r="14" spans="1:10" x14ac:dyDescent="0.25">
      <c r="A14" s="9"/>
      <c r="B14" s="193" t="s">
        <v>192</v>
      </c>
      <c r="C14" s="194"/>
      <c r="D14" s="194"/>
      <c r="E14" s="194"/>
      <c r="F14" s="192">
        <f>SUM(F15:F16)</f>
        <v>1620318.06</v>
      </c>
      <c r="G14" s="192">
        <f>SUM(G15:G16)</f>
        <v>1936670.74</v>
      </c>
      <c r="H14" s="192">
        <f>SUM(H15:H16)</f>
        <v>1807950.3900000001</v>
      </c>
      <c r="I14" s="195">
        <f t="shared" si="0"/>
        <v>111.5799690586674</v>
      </c>
      <c r="J14" s="200">
        <f t="shared" si="1"/>
        <v>93.353524306356803</v>
      </c>
    </row>
    <row r="15" spans="1:10" x14ac:dyDescent="0.25">
      <c r="A15" s="16">
        <v>3</v>
      </c>
      <c r="B15" s="17" t="s">
        <v>12</v>
      </c>
      <c r="C15" s="17"/>
      <c r="D15" s="17"/>
      <c r="E15" s="17"/>
      <c r="F15" s="18">
        <v>1543829.57</v>
      </c>
      <c r="G15" s="18">
        <v>1892941.24</v>
      </c>
      <c r="H15" s="19">
        <v>1770122.11</v>
      </c>
      <c r="I15" s="15">
        <f t="shared" si="0"/>
        <v>114.65787055756419</v>
      </c>
      <c r="J15" s="20">
        <f t="shared" si="1"/>
        <v>93.511730453925765</v>
      </c>
    </row>
    <row r="16" spans="1:10" x14ac:dyDescent="0.25">
      <c r="A16" s="10">
        <v>4</v>
      </c>
      <c r="B16" s="11" t="s">
        <v>13</v>
      </c>
      <c r="C16" s="11"/>
      <c r="D16" s="11"/>
      <c r="E16" s="11"/>
      <c r="F16" s="12">
        <v>76488.490000000005</v>
      </c>
      <c r="G16" s="12">
        <v>43729.5</v>
      </c>
      <c r="H16" s="12">
        <v>37828.28</v>
      </c>
      <c r="I16" s="21">
        <f t="shared" si="0"/>
        <v>49.456173079112943</v>
      </c>
      <c r="J16" s="15">
        <f t="shared" si="1"/>
        <v>86.505173852891076</v>
      </c>
    </row>
    <row r="17" spans="1:10" x14ac:dyDescent="0.25">
      <c r="A17" s="22"/>
      <c r="B17" s="23" t="s">
        <v>14</v>
      </c>
      <c r="C17" s="23"/>
      <c r="D17" s="23"/>
      <c r="E17" s="23"/>
      <c r="F17" s="24">
        <f>F12-F14</f>
        <v>-84632.610000000102</v>
      </c>
      <c r="G17" s="24">
        <f>G12-G14</f>
        <v>0</v>
      </c>
      <c r="H17" s="24">
        <f>H12-H14</f>
        <v>6319.9799999999814</v>
      </c>
      <c r="I17" s="13"/>
      <c r="J17" s="25"/>
    </row>
    <row r="18" spans="1:10" x14ac:dyDescent="0.25">
      <c r="A18" s="22"/>
      <c r="B18" s="23" t="s">
        <v>15</v>
      </c>
      <c r="C18" s="23"/>
      <c r="D18" s="23"/>
      <c r="E18" s="23"/>
      <c r="F18" s="24">
        <v>235751.21</v>
      </c>
      <c r="G18" s="24">
        <v>0</v>
      </c>
      <c r="H18" s="26">
        <v>151118.6</v>
      </c>
      <c r="I18" s="13"/>
      <c r="J18" s="25"/>
    </row>
    <row r="19" spans="1:10" x14ac:dyDescent="0.25">
      <c r="A19" s="22"/>
      <c r="B19" s="23" t="s">
        <v>16</v>
      </c>
      <c r="C19" s="23"/>
      <c r="D19" s="23"/>
      <c r="E19" s="23"/>
      <c r="F19" s="24">
        <f>F17+F18</f>
        <v>151118.59999999989</v>
      </c>
      <c r="G19" s="24">
        <f t="shared" ref="G19:H19" si="2">G17+G18</f>
        <v>0</v>
      </c>
      <c r="H19" s="24">
        <f t="shared" si="2"/>
        <v>157438.57999999999</v>
      </c>
      <c r="I19" s="13"/>
      <c r="J19" s="12"/>
    </row>
  </sheetData>
  <mergeCells count="12">
    <mergeCell ref="A10:E10"/>
    <mergeCell ref="A11:E11"/>
    <mergeCell ref="A1:J1"/>
    <mergeCell ref="A3:J3"/>
    <mergeCell ref="A5:J5"/>
    <mergeCell ref="A7:J7"/>
    <mergeCell ref="A9:E9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03D1-90A2-4D61-846C-0739032D27B7}">
  <dimension ref="A1:J90"/>
  <sheetViews>
    <sheetView workbookViewId="0">
      <selection activeCell="B8" sqref="B8:E8"/>
    </sheetView>
  </sheetViews>
  <sheetFormatPr defaultRowHeight="15" x14ac:dyDescent="0.25"/>
  <cols>
    <col min="1" max="1" width="6.7109375" customWidth="1"/>
    <col min="5" max="5" width="2.5703125" customWidth="1"/>
    <col min="6" max="7" width="12" customWidth="1"/>
    <col min="8" max="8" width="11.42578125" customWidth="1"/>
    <col min="9" max="9" width="6.85546875" customWidth="1"/>
    <col min="10" max="10" width="6.42578125" customWidth="1"/>
  </cols>
  <sheetData>
    <row r="1" spans="1:10" ht="21" x14ac:dyDescent="0.35">
      <c r="A1" s="211"/>
      <c r="B1" s="211"/>
      <c r="C1" s="211"/>
      <c r="D1" s="211"/>
      <c r="E1" s="211"/>
      <c r="F1" s="211"/>
      <c r="G1" s="211"/>
      <c r="H1" s="211"/>
      <c r="I1" s="211"/>
      <c r="J1" s="211"/>
    </row>
    <row r="2" spans="1:10" x14ac:dyDescent="0.25">
      <c r="B2" s="28" t="s">
        <v>17</v>
      </c>
      <c r="C2" s="28"/>
      <c r="D2" s="29"/>
      <c r="E2" s="29"/>
      <c r="F2" s="29"/>
      <c r="G2" s="29"/>
      <c r="H2" s="1"/>
      <c r="I2" s="1"/>
      <c r="J2" s="1"/>
    </row>
    <row r="3" spans="1:10" x14ac:dyDescent="0.25">
      <c r="B3" s="28"/>
      <c r="C3" s="28"/>
      <c r="D3" s="29"/>
      <c r="E3" s="29"/>
      <c r="F3" s="29"/>
      <c r="G3" s="29"/>
      <c r="H3" s="1"/>
      <c r="I3" s="1"/>
      <c r="J3" s="1"/>
    </row>
    <row r="4" spans="1:10" ht="24.75" customHeight="1" x14ac:dyDescent="0.25">
      <c r="A4" s="232" t="s">
        <v>18</v>
      </c>
      <c r="B4" s="233"/>
      <c r="C4" s="233"/>
      <c r="D4" s="233"/>
      <c r="E4" s="234"/>
      <c r="F4" s="31" t="s">
        <v>3</v>
      </c>
      <c r="G4" s="31" t="s">
        <v>4</v>
      </c>
      <c r="H4" s="32" t="s">
        <v>5</v>
      </c>
      <c r="I4" s="6" t="s">
        <v>6</v>
      </c>
      <c r="J4" s="6" t="s">
        <v>7</v>
      </c>
    </row>
    <row r="5" spans="1:10" ht="18" customHeight="1" x14ac:dyDescent="0.25">
      <c r="A5" s="207">
        <v>1</v>
      </c>
      <c r="B5" s="208"/>
      <c r="C5" s="208"/>
      <c r="D5" s="208"/>
      <c r="E5" s="209"/>
      <c r="F5" s="7">
        <v>2</v>
      </c>
      <c r="G5" s="7">
        <v>3</v>
      </c>
      <c r="H5" s="8">
        <v>4</v>
      </c>
      <c r="I5" s="6" t="s">
        <v>9</v>
      </c>
      <c r="J5" s="6" t="s">
        <v>10</v>
      </c>
    </row>
    <row r="6" spans="1:10" x14ac:dyDescent="0.25">
      <c r="A6" s="33"/>
      <c r="B6" s="34" t="s">
        <v>193</v>
      </c>
      <c r="C6" s="34"/>
      <c r="D6" s="34"/>
      <c r="E6" s="34"/>
      <c r="F6" s="35">
        <f>F7</f>
        <v>1535685.45</v>
      </c>
      <c r="G6" s="35">
        <f t="shared" ref="G6:H6" si="0">G7</f>
        <v>1936670.1400000001</v>
      </c>
      <c r="H6" s="35">
        <f t="shared" si="0"/>
        <v>1814270.37</v>
      </c>
      <c r="I6" s="36">
        <f>H6/F6*100</f>
        <v>118.14075401964641</v>
      </c>
      <c r="J6" s="37">
        <f>H6/G6*100</f>
        <v>93.67988551731375</v>
      </c>
    </row>
    <row r="7" spans="1:10" x14ac:dyDescent="0.25">
      <c r="A7" s="38">
        <v>6</v>
      </c>
      <c r="B7" s="39" t="s">
        <v>19</v>
      </c>
      <c r="C7" s="39"/>
      <c r="D7" s="39"/>
      <c r="E7" s="39"/>
      <c r="F7" s="40">
        <f>F8+F15+F18+F21+F25+F31+F35</f>
        <v>1535685.45</v>
      </c>
      <c r="G7" s="40">
        <f>G8+G15+G18+G21+G25+G31+G35</f>
        <v>1936670.1400000001</v>
      </c>
      <c r="H7" s="40">
        <f>H8+H15+H18+H21+H25+H31</f>
        <v>1814270.37</v>
      </c>
      <c r="I7" s="141">
        <f t="shared" ref="I7:I30" si="1">H7/F7*100</f>
        <v>118.14075401964641</v>
      </c>
      <c r="J7" s="142">
        <f t="shared" ref="J7:J34" si="2">H7/G7*100</f>
        <v>93.67988551731375</v>
      </c>
    </row>
    <row r="8" spans="1:10" ht="26.25" customHeight="1" x14ac:dyDescent="0.25">
      <c r="A8" s="41">
        <v>63</v>
      </c>
      <c r="B8" s="223" t="s">
        <v>20</v>
      </c>
      <c r="C8" s="223"/>
      <c r="D8" s="223"/>
      <c r="E8" s="223"/>
      <c r="F8" s="42">
        <f>F9+F11+F13</f>
        <v>113997.93000000001</v>
      </c>
      <c r="G8" s="42">
        <v>130170</v>
      </c>
      <c r="H8" s="42">
        <f>H9+H11+H13</f>
        <v>130201.88</v>
      </c>
      <c r="I8" s="143">
        <f t="shared" si="1"/>
        <v>114.21424932891324</v>
      </c>
      <c r="J8" s="144">
        <f t="shared" si="2"/>
        <v>100.02449105016518</v>
      </c>
    </row>
    <row r="9" spans="1:10" x14ac:dyDescent="0.25">
      <c r="A9" s="43">
        <v>634</v>
      </c>
      <c r="B9" s="44" t="s">
        <v>21</v>
      </c>
      <c r="C9" s="44"/>
      <c r="D9" s="44"/>
      <c r="E9" s="44"/>
      <c r="F9" s="45">
        <f>F10</f>
        <v>14445.36</v>
      </c>
      <c r="G9" s="45">
        <f>G10</f>
        <v>0</v>
      </c>
      <c r="H9" s="45">
        <f>H10</f>
        <v>6589.78</v>
      </c>
      <c r="I9" s="145">
        <f t="shared" si="1"/>
        <v>45.618662324788026</v>
      </c>
      <c r="J9" s="146"/>
    </row>
    <row r="10" spans="1:10" x14ac:dyDescent="0.25">
      <c r="A10" s="47">
        <v>6341</v>
      </c>
      <c r="B10" s="23" t="s">
        <v>22</v>
      </c>
      <c r="C10" s="48"/>
      <c r="D10" s="23"/>
      <c r="E10" s="23"/>
      <c r="F10" s="24">
        <v>14445.36</v>
      </c>
      <c r="G10" s="24"/>
      <c r="H10" s="26">
        <v>6589.78</v>
      </c>
      <c r="I10" s="89">
        <f t="shared" si="1"/>
        <v>45.618662324788026</v>
      </c>
      <c r="J10" s="147"/>
    </row>
    <row r="11" spans="1:10" ht="23.25" customHeight="1" x14ac:dyDescent="0.25">
      <c r="A11" s="43">
        <v>636</v>
      </c>
      <c r="B11" s="240" t="s">
        <v>23</v>
      </c>
      <c r="C11" s="240"/>
      <c r="D11" s="240"/>
      <c r="E11" s="240"/>
      <c r="F11" s="46">
        <f>F12</f>
        <v>79633.69</v>
      </c>
      <c r="G11" s="46">
        <f>G12</f>
        <v>0</v>
      </c>
      <c r="H11" s="46">
        <f>H12</f>
        <v>86270</v>
      </c>
      <c r="I11" s="89">
        <f t="shared" si="1"/>
        <v>108.33354576436179</v>
      </c>
      <c r="J11" s="147"/>
    </row>
    <row r="12" spans="1:10" ht="24" customHeight="1" x14ac:dyDescent="0.25">
      <c r="A12" s="47">
        <v>6361</v>
      </c>
      <c r="B12" s="224" t="s">
        <v>185</v>
      </c>
      <c r="C12" s="224"/>
      <c r="D12" s="224"/>
      <c r="E12" s="224"/>
      <c r="F12" s="50">
        <v>79633.69</v>
      </c>
      <c r="G12" s="24"/>
      <c r="H12" s="26">
        <v>86270</v>
      </c>
      <c r="I12" s="89">
        <f t="shared" si="1"/>
        <v>108.33354576436179</v>
      </c>
      <c r="J12" s="147"/>
    </row>
    <row r="13" spans="1:10" ht="16.5" customHeight="1" x14ac:dyDescent="0.25">
      <c r="A13" s="43">
        <v>638</v>
      </c>
      <c r="B13" s="44" t="s">
        <v>24</v>
      </c>
      <c r="C13" s="44"/>
      <c r="D13" s="44"/>
      <c r="E13" s="44"/>
      <c r="F13" s="46">
        <f>F14</f>
        <v>19918.88</v>
      </c>
      <c r="G13" s="46">
        <f>G14</f>
        <v>0</v>
      </c>
      <c r="H13" s="46">
        <f>H14</f>
        <v>37342.1</v>
      </c>
      <c r="I13" s="145">
        <f t="shared" si="1"/>
        <v>187.47088189697411</v>
      </c>
      <c r="J13" s="146"/>
    </row>
    <row r="14" spans="1:10" x14ac:dyDescent="0.25">
      <c r="A14" s="47">
        <v>6381</v>
      </c>
      <c r="B14" s="222" t="s">
        <v>25</v>
      </c>
      <c r="C14" s="222"/>
      <c r="D14" s="222"/>
      <c r="E14" s="222"/>
      <c r="F14" s="50">
        <v>19918.88</v>
      </c>
      <c r="G14" s="24"/>
      <c r="H14" s="26">
        <v>37342.1</v>
      </c>
      <c r="I14" s="89">
        <f t="shared" si="1"/>
        <v>187.47088189697411</v>
      </c>
      <c r="J14" s="147"/>
    </row>
    <row r="15" spans="1:10" x14ac:dyDescent="0.25">
      <c r="A15" s="41">
        <v>64</v>
      </c>
      <c r="B15" s="51" t="s">
        <v>26</v>
      </c>
      <c r="C15" s="51"/>
      <c r="D15" s="51"/>
      <c r="E15" s="51"/>
      <c r="F15" s="42">
        <f t="shared" ref="F15:H16" si="3">F16</f>
        <v>0.71</v>
      </c>
      <c r="G15" s="42">
        <v>6.09</v>
      </c>
      <c r="H15" s="42">
        <f t="shared" si="3"/>
        <v>0.25</v>
      </c>
      <c r="I15" s="143">
        <f t="shared" si="1"/>
        <v>35.211267605633807</v>
      </c>
      <c r="J15" s="144">
        <f t="shared" si="2"/>
        <v>4.1050903119868636</v>
      </c>
    </row>
    <row r="16" spans="1:10" x14ac:dyDescent="0.25">
      <c r="A16" s="43">
        <v>641</v>
      </c>
      <c r="B16" s="44" t="s">
        <v>27</v>
      </c>
      <c r="C16" s="44"/>
      <c r="D16" s="44"/>
      <c r="E16" s="44"/>
      <c r="F16" s="46">
        <f t="shared" si="3"/>
        <v>0.71</v>
      </c>
      <c r="G16" s="46">
        <f t="shared" si="3"/>
        <v>6.09</v>
      </c>
      <c r="H16" s="46">
        <f t="shared" si="3"/>
        <v>0.25</v>
      </c>
      <c r="I16" s="145">
        <f t="shared" si="1"/>
        <v>35.211267605633807</v>
      </c>
      <c r="J16" s="146">
        <f t="shared" si="2"/>
        <v>4.1050903119868636</v>
      </c>
    </row>
    <row r="17" spans="1:10" x14ac:dyDescent="0.25">
      <c r="A17" s="47">
        <v>6413</v>
      </c>
      <c r="B17" s="23" t="s">
        <v>28</v>
      </c>
      <c r="C17" s="23"/>
      <c r="D17" s="23"/>
      <c r="E17" s="23"/>
      <c r="F17" s="24">
        <v>0.71</v>
      </c>
      <c r="G17" s="24">
        <v>6.09</v>
      </c>
      <c r="H17" s="26">
        <v>0.25</v>
      </c>
      <c r="I17" s="89">
        <f t="shared" si="1"/>
        <v>35.211267605633807</v>
      </c>
      <c r="J17" s="147"/>
    </row>
    <row r="18" spans="1:10" x14ac:dyDescent="0.25">
      <c r="A18" s="41">
        <v>65</v>
      </c>
      <c r="B18" s="223" t="s">
        <v>29</v>
      </c>
      <c r="C18" s="223"/>
      <c r="D18" s="223"/>
      <c r="E18" s="223"/>
      <c r="F18" s="42">
        <f t="shared" ref="F18:H19" si="4">F19</f>
        <v>9288.64</v>
      </c>
      <c r="G18" s="42">
        <v>10618</v>
      </c>
      <c r="H18" s="42">
        <f t="shared" si="4"/>
        <v>9567.81</v>
      </c>
      <c r="I18" s="143">
        <f t="shared" si="1"/>
        <v>103.00549919040893</v>
      </c>
      <c r="J18" s="144">
        <f t="shared" si="2"/>
        <v>90.10934262572988</v>
      </c>
    </row>
    <row r="19" spans="1:10" x14ac:dyDescent="0.25">
      <c r="A19" s="43">
        <v>652</v>
      </c>
      <c r="B19" s="44" t="s">
        <v>30</v>
      </c>
      <c r="C19" s="44"/>
      <c r="D19" s="44"/>
      <c r="E19" s="44"/>
      <c r="F19" s="46">
        <f t="shared" si="4"/>
        <v>9288.64</v>
      </c>
      <c r="G19" s="46">
        <f t="shared" si="4"/>
        <v>0</v>
      </c>
      <c r="H19" s="46">
        <f t="shared" si="4"/>
        <v>9567.81</v>
      </c>
      <c r="I19" s="145">
        <f t="shared" si="1"/>
        <v>103.00549919040893</v>
      </c>
      <c r="J19" s="146"/>
    </row>
    <row r="20" spans="1:10" x14ac:dyDescent="0.25">
      <c r="A20" s="47">
        <v>6526</v>
      </c>
      <c r="B20" s="23" t="s">
        <v>31</v>
      </c>
      <c r="C20" s="23"/>
      <c r="D20" s="23"/>
      <c r="E20" s="23"/>
      <c r="F20" s="24">
        <v>9288.64</v>
      </c>
      <c r="G20" s="24"/>
      <c r="H20" s="26">
        <v>9567.81</v>
      </c>
      <c r="I20" s="89">
        <f t="shared" si="1"/>
        <v>103.00549919040893</v>
      </c>
      <c r="J20" s="147"/>
    </row>
    <row r="21" spans="1:10" x14ac:dyDescent="0.25">
      <c r="A21" s="41">
        <v>66</v>
      </c>
      <c r="B21" s="51" t="s">
        <v>32</v>
      </c>
      <c r="C21" s="51"/>
      <c r="D21" s="51"/>
      <c r="E21" s="51"/>
      <c r="F21" s="42">
        <f>F22</f>
        <v>3513.67</v>
      </c>
      <c r="G21" s="42">
        <f>G22</f>
        <v>0</v>
      </c>
      <c r="H21" s="42">
        <f>H22</f>
        <v>0</v>
      </c>
      <c r="I21" s="143">
        <f>H21/F21*100</f>
        <v>0</v>
      </c>
      <c r="J21" s="148"/>
    </row>
    <row r="22" spans="1:10" x14ac:dyDescent="0.25">
      <c r="A22" s="43">
        <v>663</v>
      </c>
      <c r="B22" s="44" t="s">
        <v>33</v>
      </c>
      <c r="C22" s="44"/>
      <c r="D22" s="44"/>
      <c r="E22" s="44"/>
      <c r="F22" s="46">
        <f>SUM(F23:F24)</f>
        <v>3513.67</v>
      </c>
      <c r="G22" s="46">
        <f>SUM(G23:G24)</f>
        <v>0</v>
      </c>
      <c r="H22" s="46">
        <f>SUM(H23:H24)</f>
        <v>0</v>
      </c>
      <c r="I22" s="89">
        <f t="shared" si="1"/>
        <v>0</v>
      </c>
      <c r="J22" s="147"/>
    </row>
    <row r="23" spans="1:10" x14ac:dyDescent="0.25">
      <c r="A23" s="47">
        <v>6631</v>
      </c>
      <c r="B23" s="23" t="s">
        <v>34</v>
      </c>
      <c r="C23" s="23"/>
      <c r="D23" s="23"/>
      <c r="E23" s="23"/>
      <c r="F23" s="24">
        <v>1698.02</v>
      </c>
      <c r="G23" s="24"/>
      <c r="H23" s="26">
        <v>0</v>
      </c>
      <c r="I23" s="89">
        <f t="shared" si="1"/>
        <v>0</v>
      </c>
      <c r="J23" s="147"/>
    </row>
    <row r="24" spans="1:10" x14ac:dyDescent="0.25">
      <c r="A24" s="47">
        <v>6632</v>
      </c>
      <c r="B24" s="23" t="s">
        <v>35</v>
      </c>
      <c r="C24" s="23"/>
      <c r="D24" s="23"/>
      <c r="E24" s="23"/>
      <c r="F24" s="24">
        <v>1815.65</v>
      </c>
      <c r="G24" s="24"/>
      <c r="H24" s="26">
        <v>0</v>
      </c>
      <c r="I24" s="89">
        <f t="shared" si="1"/>
        <v>0</v>
      </c>
      <c r="J24" s="147"/>
    </row>
    <row r="25" spans="1:10" x14ac:dyDescent="0.25">
      <c r="A25" s="41">
        <v>67</v>
      </c>
      <c r="B25" s="223" t="s">
        <v>36</v>
      </c>
      <c r="C25" s="223"/>
      <c r="D25" s="223"/>
      <c r="E25" s="223"/>
      <c r="F25" s="42">
        <f>F26+F29</f>
        <v>1408884.5</v>
      </c>
      <c r="G25" s="42">
        <v>1644757.05</v>
      </c>
      <c r="H25" s="42">
        <f>H26+H29</f>
        <v>1674500.36</v>
      </c>
      <c r="I25" s="143">
        <f t="shared" si="1"/>
        <v>118.85291945507244</v>
      </c>
      <c r="J25" s="144">
        <f t="shared" si="2"/>
        <v>101.80837102963018</v>
      </c>
    </row>
    <row r="26" spans="1:10" x14ac:dyDescent="0.25">
      <c r="A26" s="43">
        <v>671</v>
      </c>
      <c r="B26" s="239" t="s">
        <v>37</v>
      </c>
      <c r="C26" s="239"/>
      <c r="D26" s="239"/>
      <c r="E26" s="239"/>
      <c r="F26" s="46">
        <f>SUM(F27:F28)</f>
        <v>85602.45</v>
      </c>
      <c r="G26" s="46">
        <f>SUM(G27:G28)</f>
        <v>0</v>
      </c>
      <c r="H26" s="46">
        <f>SUM(H27:H28)</f>
        <v>88550.55</v>
      </c>
      <c r="I26" s="145">
        <f t="shared" si="1"/>
        <v>103.44394348526239</v>
      </c>
      <c r="J26" s="149"/>
    </row>
    <row r="27" spans="1:10" ht="22.5" customHeight="1" x14ac:dyDescent="0.25">
      <c r="A27" s="47">
        <v>6711</v>
      </c>
      <c r="B27" s="224" t="s">
        <v>37</v>
      </c>
      <c r="C27" s="224"/>
      <c r="D27" s="224"/>
      <c r="E27" s="224"/>
      <c r="F27" s="50">
        <v>13734.87</v>
      </c>
      <c r="G27" s="24"/>
      <c r="H27" s="24">
        <v>55703.05</v>
      </c>
      <c r="I27" s="89">
        <f t="shared" si="1"/>
        <v>405.55935367426122</v>
      </c>
      <c r="J27" s="149"/>
    </row>
    <row r="28" spans="1:10" ht="21" customHeight="1" x14ac:dyDescent="0.25">
      <c r="A28" s="47">
        <v>6712</v>
      </c>
      <c r="B28" s="225" t="s">
        <v>38</v>
      </c>
      <c r="C28" s="225"/>
      <c r="D28" s="225"/>
      <c r="E28" s="225"/>
      <c r="F28" s="50">
        <v>71867.58</v>
      </c>
      <c r="G28" s="24"/>
      <c r="H28" s="24">
        <v>32847.5</v>
      </c>
      <c r="I28" s="89">
        <f t="shared" si="1"/>
        <v>45.705587971655646</v>
      </c>
      <c r="J28" s="149"/>
    </row>
    <row r="29" spans="1:10" x14ac:dyDescent="0.25">
      <c r="A29" s="43">
        <v>673</v>
      </c>
      <c r="B29" s="44" t="s">
        <v>39</v>
      </c>
      <c r="C29" s="44"/>
      <c r="D29" s="44"/>
      <c r="E29" s="44"/>
      <c r="F29" s="46">
        <f>F30</f>
        <v>1323282.05</v>
      </c>
      <c r="G29" s="46">
        <f>G30</f>
        <v>0</v>
      </c>
      <c r="H29" s="46">
        <f>H30</f>
        <v>1585949.81</v>
      </c>
      <c r="I29" s="145">
        <f t="shared" si="1"/>
        <v>119.84971835747338</v>
      </c>
      <c r="J29" s="149"/>
    </row>
    <row r="30" spans="1:10" x14ac:dyDescent="0.25">
      <c r="A30" s="47">
        <v>6731</v>
      </c>
      <c r="B30" s="23" t="s">
        <v>39</v>
      </c>
      <c r="C30" s="23"/>
      <c r="D30" s="23"/>
      <c r="E30" s="23"/>
      <c r="F30" s="24">
        <v>1323282.05</v>
      </c>
      <c r="G30" s="24"/>
      <c r="H30" s="26">
        <v>1585949.81</v>
      </c>
      <c r="I30" s="89">
        <f t="shared" si="1"/>
        <v>119.84971835747338</v>
      </c>
      <c r="J30" s="149"/>
    </row>
    <row r="31" spans="1:10" x14ac:dyDescent="0.25">
      <c r="A31" s="41">
        <v>68</v>
      </c>
      <c r="B31" s="226" t="s">
        <v>40</v>
      </c>
      <c r="C31" s="226"/>
      <c r="D31" s="226"/>
      <c r="E31" s="227"/>
      <c r="F31" s="42"/>
      <c r="G31" s="53">
        <f>G32</f>
        <v>1</v>
      </c>
      <c r="H31" s="42">
        <f>H32</f>
        <v>7.0000000000000007E-2</v>
      </c>
      <c r="I31" s="143"/>
      <c r="J31" s="144">
        <f t="shared" si="2"/>
        <v>7.0000000000000009</v>
      </c>
    </row>
    <row r="32" spans="1:10" x14ac:dyDescent="0.25">
      <c r="A32" s="47">
        <v>683</v>
      </c>
      <c r="B32" s="228" t="s">
        <v>40</v>
      </c>
      <c r="C32" s="228"/>
      <c r="D32" s="228"/>
      <c r="E32" s="229"/>
      <c r="F32" s="24"/>
      <c r="G32" s="55">
        <f>G33</f>
        <v>1</v>
      </c>
      <c r="H32" s="46">
        <f>H33</f>
        <v>7.0000000000000007E-2</v>
      </c>
      <c r="I32" s="145"/>
      <c r="J32" s="149"/>
    </row>
    <row r="33" spans="1:10" x14ac:dyDescent="0.25">
      <c r="A33" s="47">
        <v>6831</v>
      </c>
      <c r="B33" s="230" t="s">
        <v>40</v>
      </c>
      <c r="C33" s="230"/>
      <c r="D33" s="230"/>
      <c r="E33" s="231"/>
      <c r="F33" s="24"/>
      <c r="G33" s="24">
        <v>1</v>
      </c>
      <c r="H33" s="26">
        <v>7.0000000000000007E-2</v>
      </c>
      <c r="I33" s="89"/>
      <c r="J33" s="149"/>
    </row>
    <row r="34" spans="1:10" x14ac:dyDescent="0.25">
      <c r="A34" s="41">
        <v>92</v>
      </c>
      <c r="B34" s="226" t="s">
        <v>41</v>
      </c>
      <c r="C34" s="226"/>
      <c r="D34" s="226"/>
      <c r="E34" s="227"/>
      <c r="F34" s="42"/>
      <c r="G34" s="42">
        <f>G35</f>
        <v>151118</v>
      </c>
      <c r="H34" s="53"/>
      <c r="I34" s="143"/>
      <c r="J34" s="144">
        <f t="shared" si="2"/>
        <v>0</v>
      </c>
    </row>
    <row r="35" spans="1:10" x14ac:dyDescent="0.25">
      <c r="A35" s="47">
        <v>922</v>
      </c>
      <c r="B35" s="230" t="s">
        <v>182</v>
      </c>
      <c r="C35" s="230"/>
      <c r="D35" s="230"/>
      <c r="E35" s="231"/>
      <c r="F35" s="24"/>
      <c r="G35" s="24">
        <f>G36</f>
        <v>151118</v>
      </c>
      <c r="H35" s="26"/>
      <c r="I35" s="89"/>
      <c r="J35" s="150"/>
    </row>
    <row r="36" spans="1:10" x14ac:dyDescent="0.25">
      <c r="A36" s="47">
        <v>9221</v>
      </c>
      <c r="B36" s="56" t="s">
        <v>183</v>
      </c>
      <c r="C36" s="56"/>
      <c r="D36" s="56"/>
      <c r="E36" s="57"/>
      <c r="F36" s="24"/>
      <c r="G36" s="24">
        <v>151118</v>
      </c>
      <c r="H36" s="26"/>
      <c r="I36" s="89"/>
      <c r="J36" s="147"/>
    </row>
    <row r="37" spans="1:10" x14ac:dyDescent="0.25">
      <c r="A37" s="27"/>
      <c r="B37" s="151"/>
      <c r="C37" s="151"/>
      <c r="D37" s="151"/>
      <c r="E37" s="151"/>
      <c r="F37" s="69"/>
      <c r="G37" s="69"/>
      <c r="H37" s="69"/>
      <c r="I37" s="152"/>
      <c r="J37" s="153"/>
    </row>
    <row r="38" spans="1:10" x14ac:dyDescent="0.25">
      <c r="A38" s="27"/>
      <c r="B38" s="151"/>
      <c r="C38" s="151"/>
      <c r="D38" s="151"/>
      <c r="E38" s="151"/>
      <c r="F38" s="69"/>
      <c r="G38" s="69"/>
      <c r="H38" s="69"/>
      <c r="I38" s="152"/>
      <c r="J38" s="153"/>
    </row>
    <row r="39" spans="1:10" ht="21.75" customHeight="1" x14ac:dyDescent="0.25">
      <c r="A39" s="232" t="s">
        <v>184</v>
      </c>
      <c r="B39" s="233"/>
      <c r="C39" s="233"/>
      <c r="D39" s="233"/>
      <c r="E39" s="234"/>
      <c r="F39" s="83" t="s">
        <v>3</v>
      </c>
      <c r="G39" s="83" t="s">
        <v>4</v>
      </c>
      <c r="H39" s="160" t="s">
        <v>5</v>
      </c>
      <c r="I39" s="58" t="s">
        <v>6</v>
      </c>
      <c r="J39" s="83" t="s">
        <v>7</v>
      </c>
    </row>
    <row r="40" spans="1:10" ht="18.75" customHeight="1" x14ac:dyDescent="0.25">
      <c r="A40" s="207">
        <v>1</v>
      </c>
      <c r="B40" s="208"/>
      <c r="C40" s="208"/>
      <c r="D40" s="208"/>
      <c r="E40" s="209"/>
      <c r="F40" s="7">
        <v>2</v>
      </c>
      <c r="G40" s="7">
        <v>3</v>
      </c>
      <c r="H40" s="8">
        <v>4</v>
      </c>
      <c r="I40" s="6" t="s">
        <v>9</v>
      </c>
      <c r="J40" s="6" t="s">
        <v>10</v>
      </c>
    </row>
    <row r="41" spans="1:10" x14ac:dyDescent="0.25">
      <c r="A41" s="59"/>
      <c r="B41" s="60" t="s">
        <v>194</v>
      </c>
      <c r="C41" s="60"/>
      <c r="D41" s="60"/>
      <c r="E41" s="60"/>
      <c r="F41" s="154">
        <f>F42+F82</f>
        <v>1620318.06</v>
      </c>
      <c r="G41" s="154">
        <f>G42+G82</f>
        <v>1936670.74</v>
      </c>
      <c r="H41" s="154">
        <f>H42+H82</f>
        <v>1807950.3900000001</v>
      </c>
      <c r="I41" s="155">
        <f>H41/F41*100</f>
        <v>111.5799690586674</v>
      </c>
      <c r="J41" s="35">
        <f>H41/G41*100</f>
        <v>93.353524306356803</v>
      </c>
    </row>
    <row r="42" spans="1:10" x14ac:dyDescent="0.25">
      <c r="A42" s="61">
        <v>3</v>
      </c>
      <c r="B42" s="39" t="s">
        <v>12</v>
      </c>
      <c r="C42" s="39"/>
      <c r="D42" s="39"/>
      <c r="E42" s="39"/>
      <c r="F42" s="40">
        <f>F43+F51+F78</f>
        <v>1543829.57</v>
      </c>
      <c r="G42" s="40">
        <f>G43+G51+G78</f>
        <v>1892941.24</v>
      </c>
      <c r="H42" s="40">
        <f>H43+H51+H78</f>
        <v>1770122.11</v>
      </c>
      <c r="I42" s="155">
        <f t="shared" ref="I42:I90" si="5">H42/F42*100</f>
        <v>114.65787055756419</v>
      </c>
      <c r="J42" s="62">
        <f>H42/G42*100</f>
        <v>93.511730453925765</v>
      </c>
    </row>
    <row r="43" spans="1:10" x14ac:dyDescent="0.25">
      <c r="A43" s="63">
        <v>31</v>
      </c>
      <c r="B43" s="64" t="s">
        <v>42</v>
      </c>
      <c r="C43" s="64"/>
      <c r="D43" s="64"/>
      <c r="E43" s="64"/>
      <c r="F43" s="65">
        <f>F44+F46+F48</f>
        <v>1375403.08</v>
      </c>
      <c r="G43" s="65">
        <v>1718457.78</v>
      </c>
      <c r="H43" s="65">
        <f>H44+H46+H48</f>
        <v>1604269.87</v>
      </c>
      <c r="I43" s="156">
        <f t="shared" si="5"/>
        <v>116.6399794596941</v>
      </c>
      <c r="J43" s="42">
        <f>H43/G43*100</f>
        <v>93.355210041878365</v>
      </c>
    </row>
    <row r="44" spans="1:10" ht="15" customHeight="1" x14ac:dyDescent="0.25">
      <c r="A44" s="66">
        <v>311</v>
      </c>
      <c r="B44" s="43" t="s">
        <v>43</v>
      </c>
      <c r="C44" s="44"/>
      <c r="D44" s="44"/>
      <c r="E44" s="44"/>
      <c r="F44" s="46">
        <f>F45</f>
        <v>1148407.97</v>
      </c>
      <c r="G44" s="46">
        <f>G45</f>
        <v>0</v>
      </c>
      <c r="H44" s="46">
        <f>H45</f>
        <v>1345126.09</v>
      </c>
      <c r="I44" s="24">
        <f t="shared" si="5"/>
        <v>117.12963730128068</v>
      </c>
      <c r="J44" s="46"/>
    </row>
    <row r="45" spans="1:10" x14ac:dyDescent="0.25">
      <c r="A45" s="67">
        <v>3111</v>
      </c>
      <c r="B45" s="27" t="s">
        <v>44</v>
      </c>
      <c r="C45" s="27"/>
      <c r="D45" s="27"/>
      <c r="E45" s="27"/>
      <c r="F45" s="68">
        <v>1148407.97</v>
      </c>
      <c r="G45" s="68"/>
      <c r="H45" s="69">
        <v>1345126.09</v>
      </c>
      <c r="I45" s="107">
        <f t="shared" si="5"/>
        <v>117.12963730128068</v>
      </c>
      <c r="J45" s="70"/>
    </row>
    <row r="46" spans="1:10" x14ac:dyDescent="0.25">
      <c r="A46" s="66">
        <v>312</v>
      </c>
      <c r="B46" s="44" t="s">
        <v>45</v>
      </c>
      <c r="C46" s="44"/>
      <c r="D46" s="44"/>
      <c r="E46" s="44"/>
      <c r="F46" s="46">
        <f>F47</f>
        <v>57461.84</v>
      </c>
      <c r="G46" s="46">
        <f>G47</f>
        <v>0</v>
      </c>
      <c r="H46" s="46">
        <f>H47</f>
        <v>56785.7</v>
      </c>
      <c r="I46" s="24">
        <f t="shared" si="5"/>
        <v>98.823323443871629</v>
      </c>
      <c r="J46" s="70"/>
    </row>
    <row r="47" spans="1:10" ht="18" customHeight="1" x14ac:dyDescent="0.25">
      <c r="A47" s="48">
        <v>3121</v>
      </c>
      <c r="B47" s="23" t="s">
        <v>45</v>
      </c>
      <c r="C47" s="23"/>
      <c r="D47" s="23"/>
      <c r="E47" s="23"/>
      <c r="F47" s="24">
        <v>57461.84</v>
      </c>
      <c r="G47" s="24"/>
      <c r="H47" s="26">
        <v>56785.7</v>
      </c>
      <c r="I47" s="24">
        <f t="shared" si="5"/>
        <v>98.823323443871629</v>
      </c>
      <c r="J47" s="70"/>
    </row>
    <row r="48" spans="1:10" x14ac:dyDescent="0.25">
      <c r="A48" s="66">
        <v>313</v>
      </c>
      <c r="B48" s="44" t="s">
        <v>46</v>
      </c>
      <c r="C48" s="44"/>
      <c r="D48" s="44"/>
      <c r="E48" s="44"/>
      <c r="F48" s="46">
        <f>F49</f>
        <v>169533.27</v>
      </c>
      <c r="G48" s="46">
        <f>G49</f>
        <v>0</v>
      </c>
      <c r="H48" s="46">
        <f>H49+H50</f>
        <v>202358.08</v>
      </c>
      <c r="I48" s="107">
        <f t="shared" si="5"/>
        <v>119.36186920714735</v>
      </c>
      <c r="J48" s="70"/>
    </row>
    <row r="49" spans="1:10" x14ac:dyDescent="0.25">
      <c r="A49" s="48">
        <v>3132</v>
      </c>
      <c r="B49" s="47" t="s">
        <v>47</v>
      </c>
      <c r="C49" s="23"/>
      <c r="D49" s="23"/>
      <c r="E49" s="23"/>
      <c r="F49" s="24">
        <v>169533.27</v>
      </c>
      <c r="G49" s="24"/>
      <c r="H49" s="26">
        <v>202161.59</v>
      </c>
      <c r="I49" s="107">
        <f t="shared" si="5"/>
        <v>119.24596865264263</v>
      </c>
      <c r="J49" s="70"/>
    </row>
    <row r="50" spans="1:10" x14ac:dyDescent="0.25">
      <c r="A50" s="67">
        <v>3133</v>
      </c>
      <c r="B50" s="235" t="s">
        <v>48</v>
      </c>
      <c r="C50" s="236"/>
      <c r="D50" s="236"/>
      <c r="E50" s="237"/>
      <c r="F50" s="68"/>
      <c r="G50" s="68"/>
      <c r="H50" s="69">
        <v>196.49</v>
      </c>
      <c r="I50" s="107"/>
      <c r="J50" s="70"/>
    </row>
    <row r="51" spans="1:10" x14ac:dyDescent="0.25">
      <c r="A51" s="71">
        <v>32</v>
      </c>
      <c r="B51" s="51" t="s">
        <v>49</v>
      </c>
      <c r="C51" s="51"/>
      <c r="D51" s="51"/>
      <c r="E51" s="51"/>
      <c r="F51" s="42">
        <f>F52+F56+F63+F70</f>
        <v>167484.78</v>
      </c>
      <c r="G51" s="42">
        <v>166585.16</v>
      </c>
      <c r="H51" s="42">
        <f>H52+H56+H63+H70</f>
        <v>159732.54999999999</v>
      </c>
      <c r="I51" s="156">
        <f t="shared" si="5"/>
        <v>95.371382402627859</v>
      </c>
      <c r="J51" s="42">
        <f t="shared" ref="J51:J83" si="6">H51/G51*100</f>
        <v>95.886422295959605</v>
      </c>
    </row>
    <row r="52" spans="1:10" x14ac:dyDescent="0.25">
      <c r="A52" s="72">
        <v>321</v>
      </c>
      <c r="B52" s="73" t="s">
        <v>50</v>
      </c>
      <c r="C52" s="73"/>
      <c r="D52" s="73"/>
      <c r="E52" s="73"/>
      <c r="F52" s="74">
        <f>SUM(F53:F55)</f>
        <v>33559.15</v>
      </c>
      <c r="G52" s="74">
        <f>SUM(G53:G55)</f>
        <v>0</v>
      </c>
      <c r="H52" s="74">
        <f>SUM(H53:H55)</f>
        <v>33309.47</v>
      </c>
      <c r="I52" s="107">
        <f t="shared" si="5"/>
        <v>99.256000226465801</v>
      </c>
      <c r="J52" s="46"/>
    </row>
    <row r="53" spans="1:10" x14ac:dyDescent="0.25">
      <c r="A53" s="48">
        <v>3211</v>
      </c>
      <c r="B53" s="23" t="s">
        <v>51</v>
      </c>
      <c r="C53" s="23"/>
      <c r="D53" s="23"/>
      <c r="E53" s="23"/>
      <c r="F53" s="24">
        <v>1188.1600000000001</v>
      </c>
      <c r="G53" s="24"/>
      <c r="H53" s="26">
        <v>286.32</v>
      </c>
      <c r="I53" s="107">
        <f t="shared" si="5"/>
        <v>24.097764610826822</v>
      </c>
      <c r="J53" s="70"/>
    </row>
    <row r="54" spans="1:10" x14ac:dyDescent="0.25">
      <c r="A54" s="67">
        <v>3212</v>
      </c>
      <c r="B54" s="27" t="s">
        <v>52</v>
      </c>
      <c r="C54" s="27"/>
      <c r="D54" s="27"/>
      <c r="E54" s="27"/>
      <c r="F54" s="68">
        <v>26952.44</v>
      </c>
      <c r="G54" s="68"/>
      <c r="H54" s="69">
        <v>26400.94</v>
      </c>
      <c r="I54" s="107">
        <f t="shared" si="5"/>
        <v>97.953803069406703</v>
      </c>
      <c r="J54" s="70"/>
    </row>
    <row r="55" spans="1:10" x14ac:dyDescent="0.25">
      <c r="A55" s="48">
        <v>3213</v>
      </c>
      <c r="B55" s="23" t="s">
        <v>53</v>
      </c>
      <c r="C55" s="23"/>
      <c r="D55" s="23"/>
      <c r="E55" s="23"/>
      <c r="F55" s="24">
        <v>5418.55</v>
      </c>
      <c r="G55" s="24"/>
      <c r="H55" s="26">
        <v>6622.21</v>
      </c>
      <c r="I55" s="107">
        <f t="shared" si="5"/>
        <v>122.21369185483202</v>
      </c>
      <c r="J55" s="70"/>
    </row>
    <row r="56" spans="1:10" x14ac:dyDescent="0.25">
      <c r="A56" s="72">
        <v>322</v>
      </c>
      <c r="B56" s="73" t="s">
        <v>54</v>
      </c>
      <c r="C56" s="73"/>
      <c r="D56" s="73"/>
      <c r="E56" s="73"/>
      <c r="F56" s="74">
        <f>SUM(F57:F62)</f>
        <v>42753.329999999994</v>
      </c>
      <c r="G56" s="74">
        <f>SUM(G57:G62)</f>
        <v>0</v>
      </c>
      <c r="H56" s="74">
        <f>SUM(H57:H62)</f>
        <v>32855.629999999997</v>
      </c>
      <c r="I56" s="157">
        <f t="shared" si="5"/>
        <v>76.849288698681477</v>
      </c>
      <c r="J56" s="46"/>
    </row>
    <row r="57" spans="1:10" x14ac:dyDescent="0.25">
      <c r="A57" s="48">
        <v>3221</v>
      </c>
      <c r="B57" s="23" t="s">
        <v>55</v>
      </c>
      <c r="C57" s="23"/>
      <c r="D57" s="23"/>
      <c r="E57" s="23"/>
      <c r="F57" s="24">
        <v>17936.64</v>
      </c>
      <c r="G57" s="24"/>
      <c r="H57" s="26">
        <v>13533.31</v>
      </c>
      <c r="I57" s="107">
        <f t="shared" si="5"/>
        <v>75.450641814743463</v>
      </c>
      <c r="J57" s="70"/>
    </row>
    <row r="58" spans="1:10" x14ac:dyDescent="0.25">
      <c r="A58" s="67">
        <v>3222</v>
      </c>
      <c r="B58" s="27" t="s">
        <v>56</v>
      </c>
      <c r="C58" s="27"/>
      <c r="D58" s="27"/>
      <c r="E58" s="27"/>
      <c r="F58" s="68">
        <v>3097.11</v>
      </c>
      <c r="G58" s="68"/>
      <c r="H58" s="69">
        <v>2712.49</v>
      </c>
      <c r="I58" s="107">
        <f t="shared" si="5"/>
        <v>87.581325816648416</v>
      </c>
      <c r="J58" s="70"/>
    </row>
    <row r="59" spans="1:10" x14ac:dyDescent="0.25">
      <c r="A59" s="48">
        <v>3223</v>
      </c>
      <c r="B59" s="23" t="s">
        <v>57</v>
      </c>
      <c r="C59" s="23"/>
      <c r="D59" s="23"/>
      <c r="E59" s="23"/>
      <c r="F59" s="24">
        <v>13752.48</v>
      </c>
      <c r="G59" s="24"/>
      <c r="H59" s="26">
        <v>13346.3</v>
      </c>
      <c r="I59" s="107">
        <f t="shared" si="5"/>
        <v>97.046496341023584</v>
      </c>
      <c r="J59" s="70"/>
    </row>
    <row r="60" spans="1:10" x14ac:dyDescent="0.25">
      <c r="A60" s="67">
        <v>3224</v>
      </c>
      <c r="B60" s="238" t="s">
        <v>58</v>
      </c>
      <c r="C60" s="238"/>
      <c r="D60" s="238"/>
      <c r="E60" s="238"/>
      <c r="F60" s="75">
        <v>5609.53</v>
      </c>
      <c r="G60" s="68"/>
      <c r="H60" s="69">
        <v>1194.18</v>
      </c>
      <c r="I60" s="107">
        <f t="shared" si="5"/>
        <v>21.288414537403312</v>
      </c>
      <c r="J60" s="70"/>
    </row>
    <row r="61" spans="1:10" x14ac:dyDescent="0.25">
      <c r="A61" s="48">
        <v>3225</v>
      </c>
      <c r="B61" s="23" t="s">
        <v>59</v>
      </c>
      <c r="C61" s="23"/>
      <c r="D61" s="23"/>
      <c r="E61" s="23"/>
      <c r="F61" s="24">
        <v>1785.61</v>
      </c>
      <c r="G61" s="24"/>
      <c r="H61" s="26">
        <v>1595.45</v>
      </c>
      <c r="I61" s="107">
        <f t="shared" si="5"/>
        <v>89.350418064414967</v>
      </c>
      <c r="J61" s="70"/>
    </row>
    <row r="62" spans="1:10" x14ac:dyDescent="0.25">
      <c r="A62" s="67">
        <v>3227</v>
      </c>
      <c r="B62" s="27" t="s">
        <v>60</v>
      </c>
      <c r="C62" s="27"/>
      <c r="D62" s="27"/>
      <c r="E62" s="27"/>
      <c r="F62" s="68">
        <v>571.96</v>
      </c>
      <c r="G62" s="68"/>
      <c r="H62" s="69">
        <v>473.9</v>
      </c>
      <c r="I62" s="107">
        <f t="shared" si="5"/>
        <v>82.855444436673892</v>
      </c>
      <c r="J62" s="70"/>
    </row>
    <row r="63" spans="1:10" x14ac:dyDescent="0.25">
      <c r="A63" s="66">
        <v>323</v>
      </c>
      <c r="B63" s="44" t="s">
        <v>61</v>
      </c>
      <c r="C63" s="44"/>
      <c r="D63" s="44"/>
      <c r="E63" s="44"/>
      <c r="F63" s="46">
        <f>SUM(F64:F69)</f>
        <v>75473.889999999985</v>
      </c>
      <c r="G63" s="46">
        <f>SUM(G64:G69)</f>
        <v>0</v>
      </c>
      <c r="H63" s="46">
        <f>SUM(H64:H69)</f>
        <v>68616.62999999999</v>
      </c>
      <c r="I63" s="157">
        <f t="shared" si="5"/>
        <v>90.914394368701551</v>
      </c>
      <c r="J63" s="46"/>
    </row>
    <row r="64" spans="1:10" x14ac:dyDescent="0.25">
      <c r="A64" s="67">
        <v>3231</v>
      </c>
      <c r="B64" s="27" t="s">
        <v>62</v>
      </c>
      <c r="C64" s="27"/>
      <c r="D64" s="27"/>
      <c r="E64" s="27"/>
      <c r="F64" s="68">
        <v>5525.78</v>
      </c>
      <c r="G64" s="68"/>
      <c r="H64" s="69">
        <v>5046.0200000000004</v>
      </c>
      <c r="I64" s="107">
        <f t="shared" si="5"/>
        <v>91.317786810187897</v>
      </c>
      <c r="J64" s="70"/>
    </row>
    <row r="65" spans="1:10" x14ac:dyDescent="0.25">
      <c r="A65" s="48">
        <v>3232</v>
      </c>
      <c r="B65" s="222" t="s">
        <v>63</v>
      </c>
      <c r="C65" s="222"/>
      <c r="D65" s="222"/>
      <c r="E65" s="222"/>
      <c r="F65" s="50">
        <v>5609.71</v>
      </c>
      <c r="G65" s="24"/>
      <c r="H65" s="26">
        <v>8530.19</v>
      </c>
      <c r="I65" s="107">
        <f t="shared" si="5"/>
        <v>152.06115824169163</v>
      </c>
      <c r="J65" s="70"/>
    </row>
    <row r="66" spans="1:10" x14ac:dyDescent="0.25">
      <c r="A66" s="67">
        <v>3234</v>
      </c>
      <c r="B66" s="27" t="s">
        <v>64</v>
      </c>
      <c r="C66" s="27"/>
      <c r="D66" s="27"/>
      <c r="E66" s="27"/>
      <c r="F66" s="68">
        <v>8924.07</v>
      </c>
      <c r="G66" s="68"/>
      <c r="H66" s="69">
        <v>8908.76</v>
      </c>
      <c r="I66" s="107">
        <f t="shared" si="5"/>
        <v>99.82844150707021</v>
      </c>
      <c r="J66" s="70"/>
    </row>
    <row r="67" spans="1:10" x14ac:dyDescent="0.25">
      <c r="A67" s="48">
        <v>3237</v>
      </c>
      <c r="B67" s="219" t="s">
        <v>65</v>
      </c>
      <c r="C67" s="220"/>
      <c r="D67" s="220"/>
      <c r="E67" s="221"/>
      <c r="F67" s="24">
        <v>36598.339999999997</v>
      </c>
      <c r="G67" s="24"/>
      <c r="H67" s="26">
        <v>23511.37</v>
      </c>
      <c r="I67" s="107">
        <f t="shared" si="5"/>
        <v>64.241629538388906</v>
      </c>
      <c r="J67" s="70"/>
    </row>
    <row r="68" spans="1:10" x14ac:dyDescent="0.25">
      <c r="A68" s="77">
        <v>3238</v>
      </c>
      <c r="B68" s="27" t="s">
        <v>66</v>
      </c>
      <c r="C68" s="27"/>
      <c r="D68" s="27"/>
      <c r="E68" s="27"/>
      <c r="F68" s="68">
        <v>14921.31</v>
      </c>
      <c r="G68" s="68"/>
      <c r="H68" s="69">
        <v>17840.060000000001</v>
      </c>
      <c r="I68" s="107">
        <f t="shared" si="5"/>
        <v>119.56095007743959</v>
      </c>
      <c r="J68" s="70"/>
    </row>
    <row r="69" spans="1:10" x14ac:dyDescent="0.25">
      <c r="A69" s="48">
        <v>3239</v>
      </c>
      <c r="B69" s="222" t="s">
        <v>67</v>
      </c>
      <c r="C69" s="222"/>
      <c r="D69" s="222"/>
      <c r="E69" s="222"/>
      <c r="F69" s="50">
        <v>3894.68</v>
      </c>
      <c r="G69" s="24"/>
      <c r="H69" s="26">
        <v>4780.2299999999996</v>
      </c>
      <c r="I69" s="107">
        <f t="shared" si="5"/>
        <v>122.73742643811558</v>
      </c>
      <c r="J69" s="70"/>
    </row>
    <row r="70" spans="1:10" x14ac:dyDescent="0.25">
      <c r="A70" s="72">
        <v>329</v>
      </c>
      <c r="B70" s="73" t="s">
        <v>68</v>
      </c>
      <c r="C70" s="73"/>
      <c r="D70" s="73"/>
      <c r="E70" s="73"/>
      <c r="F70" s="74">
        <f>SUM(F71:F77)</f>
        <v>15698.410000000002</v>
      </c>
      <c r="G70" s="74">
        <f>SUM(G71:G77)</f>
        <v>0</v>
      </c>
      <c r="H70" s="74">
        <f>SUM(H71:H77)</f>
        <v>24950.819999999996</v>
      </c>
      <c r="I70" s="157">
        <f t="shared" si="5"/>
        <v>158.93851670328391</v>
      </c>
      <c r="J70" s="46"/>
    </row>
    <row r="71" spans="1:10" x14ac:dyDescent="0.25">
      <c r="A71" s="48">
        <v>3291</v>
      </c>
      <c r="B71" s="222" t="s">
        <v>69</v>
      </c>
      <c r="C71" s="222"/>
      <c r="D71" s="222"/>
      <c r="E71" s="222"/>
      <c r="F71" s="50">
        <v>7970.86</v>
      </c>
      <c r="G71" s="24"/>
      <c r="H71" s="26">
        <v>9090.36</v>
      </c>
      <c r="I71" s="107">
        <f t="shared" si="5"/>
        <v>114.04490857950084</v>
      </c>
      <c r="J71" s="70"/>
    </row>
    <row r="72" spans="1:10" x14ac:dyDescent="0.25">
      <c r="A72" s="67">
        <v>3292</v>
      </c>
      <c r="B72" s="27" t="s">
        <v>70</v>
      </c>
      <c r="C72" s="27"/>
      <c r="D72" s="27"/>
      <c r="E72" s="27"/>
      <c r="F72" s="68">
        <v>2786.31</v>
      </c>
      <c r="G72" s="68"/>
      <c r="H72" s="69">
        <v>2869.48</v>
      </c>
      <c r="I72" s="107">
        <f t="shared" si="5"/>
        <v>102.98495142320847</v>
      </c>
      <c r="J72" s="70"/>
    </row>
    <row r="73" spans="1:10" x14ac:dyDescent="0.25">
      <c r="A73" s="48">
        <v>3293</v>
      </c>
      <c r="B73" s="23" t="s">
        <v>71</v>
      </c>
      <c r="C73" s="23"/>
      <c r="D73" s="23"/>
      <c r="E73" s="23"/>
      <c r="F73" s="24">
        <v>859.84</v>
      </c>
      <c r="G73" s="24"/>
      <c r="H73" s="26">
        <v>553.08000000000004</v>
      </c>
      <c r="I73" s="107">
        <f t="shared" si="5"/>
        <v>64.323595087458131</v>
      </c>
      <c r="J73" s="70"/>
    </row>
    <row r="74" spans="1:10" x14ac:dyDescent="0.25">
      <c r="A74" s="67">
        <v>3294</v>
      </c>
      <c r="B74" s="27" t="s">
        <v>72</v>
      </c>
      <c r="C74" s="27"/>
      <c r="D74" s="27"/>
      <c r="E74" s="27"/>
      <c r="F74" s="68">
        <v>1524.19</v>
      </c>
      <c r="G74" s="68"/>
      <c r="H74" s="69">
        <v>1596</v>
      </c>
      <c r="I74" s="107">
        <f t="shared" si="5"/>
        <v>104.7113548835775</v>
      </c>
      <c r="J74" s="70"/>
    </row>
    <row r="75" spans="1:10" x14ac:dyDescent="0.25">
      <c r="A75" s="48">
        <v>3295</v>
      </c>
      <c r="B75" s="23" t="s">
        <v>73</v>
      </c>
      <c r="C75" s="23"/>
      <c r="D75" s="23"/>
      <c r="E75" s="23"/>
      <c r="F75" s="24">
        <v>1625.85</v>
      </c>
      <c r="G75" s="24"/>
      <c r="H75" s="26">
        <v>2871.18</v>
      </c>
      <c r="I75" s="107">
        <f t="shared" si="5"/>
        <v>176.59562690285082</v>
      </c>
      <c r="J75" s="70"/>
    </row>
    <row r="76" spans="1:10" x14ac:dyDescent="0.25">
      <c r="A76" s="48">
        <v>3296</v>
      </c>
      <c r="B76" s="23" t="s">
        <v>74</v>
      </c>
      <c r="C76" s="23"/>
      <c r="D76" s="23"/>
      <c r="E76" s="23"/>
      <c r="F76" s="24"/>
      <c r="G76" s="24"/>
      <c r="H76" s="26">
        <v>7257.92</v>
      </c>
      <c r="I76" s="158" t="s">
        <v>109</v>
      </c>
      <c r="J76" s="70"/>
    </row>
    <row r="77" spans="1:10" x14ac:dyDescent="0.25">
      <c r="A77" s="67">
        <v>3299</v>
      </c>
      <c r="B77" s="27" t="s">
        <v>75</v>
      </c>
      <c r="C77" s="27"/>
      <c r="D77" s="27"/>
      <c r="E77" s="27"/>
      <c r="F77" s="68">
        <v>931.36</v>
      </c>
      <c r="G77" s="68"/>
      <c r="H77" s="69">
        <v>712.8</v>
      </c>
      <c r="I77" s="107">
        <f t="shared" si="5"/>
        <v>76.533241711046202</v>
      </c>
      <c r="J77" s="70"/>
    </row>
    <row r="78" spans="1:10" x14ac:dyDescent="0.25">
      <c r="A78" s="78">
        <v>34</v>
      </c>
      <c r="B78" s="79" t="s">
        <v>76</v>
      </c>
      <c r="C78" s="79"/>
      <c r="D78" s="79"/>
      <c r="E78" s="79"/>
      <c r="F78" s="80">
        <f>F79</f>
        <v>941.71</v>
      </c>
      <c r="G78" s="80">
        <v>7898.3</v>
      </c>
      <c r="H78" s="80">
        <f>H79</f>
        <v>6119.69</v>
      </c>
      <c r="I78" s="42">
        <f t="shared" si="5"/>
        <v>649.84867952979141</v>
      </c>
      <c r="J78" s="42">
        <f t="shared" si="6"/>
        <v>77.48110352860742</v>
      </c>
    </row>
    <row r="79" spans="1:10" x14ac:dyDescent="0.25">
      <c r="A79" s="66">
        <v>343</v>
      </c>
      <c r="B79" s="44" t="s">
        <v>77</v>
      </c>
      <c r="C79" s="44"/>
      <c r="D79" s="44"/>
      <c r="E79" s="44"/>
      <c r="F79" s="46">
        <f>SUM(F80:F81)</f>
        <v>941.71</v>
      </c>
      <c r="G79" s="46">
        <f>SUM(G80:G81)</f>
        <v>0</v>
      </c>
      <c r="H79" s="46">
        <f>SUM(H80:H81)</f>
        <v>6119.69</v>
      </c>
      <c r="I79" s="107">
        <f t="shared" si="5"/>
        <v>649.84867952979141</v>
      </c>
      <c r="J79" s="46"/>
    </row>
    <row r="80" spans="1:10" x14ac:dyDescent="0.25">
      <c r="A80" s="48">
        <v>3431</v>
      </c>
      <c r="B80" s="23" t="s">
        <v>78</v>
      </c>
      <c r="C80" s="23"/>
      <c r="D80" s="23"/>
      <c r="E80" s="23"/>
      <c r="F80" s="24">
        <v>941.7</v>
      </c>
      <c r="G80" s="24"/>
      <c r="H80" s="26">
        <v>1155.7</v>
      </c>
      <c r="I80" s="107">
        <f t="shared" si="5"/>
        <v>122.72485929701604</v>
      </c>
      <c r="J80" s="70"/>
    </row>
    <row r="81" spans="1:10" x14ac:dyDescent="0.25">
      <c r="A81" s="48">
        <v>3433</v>
      </c>
      <c r="B81" s="23" t="s">
        <v>79</v>
      </c>
      <c r="C81" s="23"/>
      <c r="D81" s="23"/>
      <c r="E81" s="23"/>
      <c r="F81" s="24">
        <v>0.01</v>
      </c>
      <c r="G81" s="24"/>
      <c r="H81" s="26">
        <v>4963.99</v>
      </c>
      <c r="I81" s="158" t="s">
        <v>109</v>
      </c>
      <c r="J81" s="70"/>
    </row>
    <row r="82" spans="1:10" x14ac:dyDescent="0.25">
      <c r="A82" s="61">
        <v>4</v>
      </c>
      <c r="B82" s="39" t="s">
        <v>13</v>
      </c>
      <c r="C82" s="39"/>
      <c r="D82" s="39"/>
      <c r="E82" s="39"/>
      <c r="F82" s="40">
        <f>F83</f>
        <v>76488.490000000005</v>
      </c>
      <c r="G82" s="40">
        <v>43729.5</v>
      </c>
      <c r="H82" s="40">
        <f>H83</f>
        <v>37828.28</v>
      </c>
      <c r="I82" s="154">
        <f t="shared" si="5"/>
        <v>49.456173079112943</v>
      </c>
      <c r="J82" s="159">
        <f t="shared" si="6"/>
        <v>86.505173852891076</v>
      </c>
    </row>
    <row r="83" spans="1:10" x14ac:dyDescent="0.25">
      <c r="A83" s="71">
        <v>42</v>
      </c>
      <c r="B83" s="223" t="s">
        <v>80</v>
      </c>
      <c r="C83" s="223"/>
      <c r="D83" s="223"/>
      <c r="E83" s="223"/>
      <c r="F83" s="42">
        <f>F84+F89</f>
        <v>76488.490000000005</v>
      </c>
      <c r="G83" s="42">
        <v>43729.5</v>
      </c>
      <c r="H83" s="42">
        <f>H84+H89</f>
        <v>37828.28</v>
      </c>
      <c r="I83" s="156">
        <f t="shared" si="5"/>
        <v>49.456173079112943</v>
      </c>
      <c r="J83" s="42">
        <f t="shared" si="6"/>
        <v>86.505173852891076</v>
      </c>
    </row>
    <row r="84" spans="1:10" x14ac:dyDescent="0.25">
      <c r="A84" s="72">
        <v>422</v>
      </c>
      <c r="B84" s="73" t="s">
        <v>81</v>
      </c>
      <c r="C84" s="73"/>
      <c r="D84" s="73"/>
      <c r="E84" s="73"/>
      <c r="F84" s="74">
        <f>SUM(F85:F88)</f>
        <v>75292.33</v>
      </c>
      <c r="G84" s="74">
        <f>SUM(G85:G88)</f>
        <v>0</v>
      </c>
      <c r="H84" s="74">
        <f>SUM(H85:H88)</f>
        <v>37828.28</v>
      </c>
      <c r="I84" s="107">
        <f t="shared" si="5"/>
        <v>50.241877227069473</v>
      </c>
      <c r="J84" s="46"/>
    </row>
    <row r="85" spans="1:10" x14ac:dyDescent="0.25">
      <c r="A85" s="48">
        <v>4221</v>
      </c>
      <c r="B85" s="23" t="s">
        <v>82</v>
      </c>
      <c r="C85" s="23"/>
      <c r="D85" s="23"/>
      <c r="E85" s="23"/>
      <c r="F85" s="24">
        <v>5904.92</v>
      </c>
      <c r="G85" s="24"/>
      <c r="H85" s="26">
        <v>4211.22</v>
      </c>
      <c r="I85" s="107">
        <f t="shared" si="5"/>
        <v>71.317138928215797</v>
      </c>
      <c r="J85" s="70"/>
    </row>
    <row r="86" spans="1:10" x14ac:dyDescent="0.25">
      <c r="A86" s="48">
        <v>4222</v>
      </c>
      <c r="B86" s="219" t="s">
        <v>83</v>
      </c>
      <c r="C86" s="220"/>
      <c r="D86" s="220"/>
      <c r="E86" s="221"/>
      <c r="F86" s="24"/>
      <c r="G86" s="24"/>
      <c r="H86" s="26">
        <v>699.61</v>
      </c>
      <c r="I86" s="158" t="s">
        <v>109</v>
      </c>
      <c r="J86" s="70"/>
    </row>
    <row r="87" spans="1:10" x14ac:dyDescent="0.25">
      <c r="A87" s="67">
        <v>4223</v>
      </c>
      <c r="B87" s="27" t="s">
        <v>84</v>
      </c>
      <c r="C87" s="27"/>
      <c r="D87" s="27"/>
      <c r="E87" s="27"/>
      <c r="F87" s="68">
        <v>378.35</v>
      </c>
      <c r="G87" s="68"/>
      <c r="H87" s="69">
        <v>69.95</v>
      </c>
      <c r="I87" s="107">
        <f t="shared" si="5"/>
        <v>18.488172327210258</v>
      </c>
      <c r="J87" s="70"/>
    </row>
    <row r="88" spans="1:10" x14ac:dyDescent="0.25">
      <c r="A88" s="48">
        <v>4224</v>
      </c>
      <c r="B88" s="23" t="s">
        <v>85</v>
      </c>
      <c r="C88" s="23"/>
      <c r="D88" s="23"/>
      <c r="E88" s="23"/>
      <c r="F88" s="24">
        <v>69009.06</v>
      </c>
      <c r="G88" s="24"/>
      <c r="H88" s="26">
        <v>32847.5</v>
      </c>
      <c r="I88" s="107">
        <f t="shared" si="5"/>
        <v>47.598822531418335</v>
      </c>
      <c r="J88" s="70"/>
    </row>
    <row r="89" spans="1:10" x14ac:dyDescent="0.25">
      <c r="A89" s="72">
        <v>426</v>
      </c>
      <c r="B89" s="73" t="s">
        <v>86</v>
      </c>
      <c r="C89" s="73"/>
      <c r="D89" s="73"/>
      <c r="E89" s="73"/>
      <c r="F89" s="74">
        <f>F90</f>
        <v>1196.1600000000001</v>
      </c>
      <c r="G89" s="74">
        <f>G90</f>
        <v>0</v>
      </c>
      <c r="H89" s="74">
        <f>H90</f>
        <v>0</v>
      </c>
      <c r="I89" s="107">
        <f t="shared" si="5"/>
        <v>0</v>
      </c>
      <c r="J89" s="46"/>
    </row>
    <row r="90" spans="1:10" x14ac:dyDescent="0.25">
      <c r="A90" s="48">
        <v>4262</v>
      </c>
      <c r="B90" s="47" t="s">
        <v>87</v>
      </c>
      <c r="C90" s="23"/>
      <c r="D90" s="23"/>
      <c r="E90" s="23"/>
      <c r="F90" s="24">
        <v>1196.1600000000001</v>
      </c>
      <c r="G90" s="24"/>
      <c r="H90" s="82"/>
      <c r="I90" s="24">
        <f t="shared" si="5"/>
        <v>0</v>
      </c>
      <c r="J90" s="70"/>
    </row>
  </sheetData>
  <mergeCells count="27">
    <mergeCell ref="B26:E26"/>
    <mergeCell ref="A1:J1"/>
    <mergeCell ref="A4:E4"/>
    <mergeCell ref="A5:E5"/>
    <mergeCell ref="B8:E8"/>
    <mergeCell ref="B11:E11"/>
    <mergeCell ref="B12:E12"/>
    <mergeCell ref="B14:E14"/>
    <mergeCell ref="B18:E18"/>
    <mergeCell ref="B25:E25"/>
    <mergeCell ref="B65:E65"/>
    <mergeCell ref="B27:E27"/>
    <mergeCell ref="B28:E28"/>
    <mergeCell ref="B31:E31"/>
    <mergeCell ref="B32:E32"/>
    <mergeCell ref="B33:E33"/>
    <mergeCell ref="B34:E34"/>
    <mergeCell ref="B35:E35"/>
    <mergeCell ref="A39:E39"/>
    <mergeCell ref="A40:E40"/>
    <mergeCell ref="B50:E50"/>
    <mergeCell ref="B60:E60"/>
    <mergeCell ref="B67:E67"/>
    <mergeCell ref="B69:E69"/>
    <mergeCell ref="B71:E71"/>
    <mergeCell ref="B83:E83"/>
    <mergeCell ref="B86:E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A95F-1287-4845-B795-3B6C960C16E5}">
  <dimension ref="A1:Y46"/>
  <sheetViews>
    <sheetView workbookViewId="0">
      <selection activeCell="G10" sqref="G10"/>
    </sheetView>
  </sheetViews>
  <sheetFormatPr defaultRowHeight="15" x14ac:dyDescent="0.25"/>
  <cols>
    <col min="1" max="1" width="5.5703125" customWidth="1"/>
    <col min="5" max="5" width="8" customWidth="1"/>
    <col min="6" max="6" width="10.7109375" customWidth="1"/>
    <col min="7" max="7" width="10.85546875" customWidth="1"/>
    <col min="8" max="8" width="11.28515625" customWidth="1"/>
    <col min="9" max="9" width="6.5703125" customWidth="1"/>
    <col min="10" max="10" width="6.7109375" customWidth="1"/>
    <col min="22" max="22" width="11.7109375" style="1" bestFit="1" customWidth="1"/>
    <col min="23" max="23" width="10.140625" style="1" bestFit="1" customWidth="1"/>
  </cols>
  <sheetData>
    <row r="1" spans="1:10" x14ac:dyDescent="0.25">
      <c r="C1" s="260" t="s">
        <v>88</v>
      </c>
      <c r="D1" s="260"/>
      <c r="E1" s="260"/>
      <c r="F1" s="260"/>
      <c r="G1" s="260"/>
      <c r="H1" s="260"/>
      <c r="I1" s="1"/>
      <c r="J1" s="1"/>
    </row>
    <row r="2" spans="1:10" x14ac:dyDescent="0.25">
      <c r="C2" s="28"/>
      <c r="D2" s="28"/>
      <c r="E2" s="28"/>
      <c r="F2" s="28"/>
      <c r="G2" s="28"/>
      <c r="H2" s="28"/>
      <c r="I2" s="1"/>
      <c r="J2" s="1"/>
    </row>
    <row r="3" spans="1:10" ht="32.25" customHeight="1" x14ac:dyDescent="0.25">
      <c r="A3" s="47"/>
      <c r="B3" s="207" t="s">
        <v>186</v>
      </c>
      <c r="C3" s="208"/>
      <c r="D3" s="208"/>
      <c r="E3" s="209"/>
      <c r="F3" s="160" t="s">
        <v>3</v>
      </c>
      <c r="G3" s="83" t="s">
        <v>4</v>
      </c>
      <c r="H3" s="160" t="s">
        <v>5</v>
      </c>
      <c r="I3" s="6" t="s">
        <v>6</v>
      </c>
      <c r="J3" s="83" t="s">
        <v>7</v>
      </c>
    </row>
    <row r="4" spans="1:10" ht="19.5" customHeight="1" x14ac:dyDescent="0.25">
      <c r="A4" s="207">
        <v>1</v>
      </c>
      <c r="B4" s="208"/>
      <c r="C4" s="208"/>
      <c r="D4" s="208"/>
      <c r="E4" s="209"/>
      <c r="F4" s="7">
        <v>2</v>
      </c>
      <c r="G4" s="7">
        <v>3</v>
      </c>
      <c r="H4" s="8">
        <v>4</v>
      </c>
      <c r="I4" s="6" t="s">
        <v>9</v>
      </c>
      <c r="J4" s="6" t="s">
        <v>10</v>
      </c>
    </row>
    <row r="5" spans="1:10" x14ac:dyDescent="0.25">
      <c r="A5" s="84" t="s">
        <v>89</v>
      </c>
      <c r="B5" s="261" t="s">
        <v>193</v>
      </c>
      <c r="C5" s="262"/>
      <c r="D5" s="262"/>
      <c r="E5" s="262"/>
      <c r="F5" s="85">
        <f>SUM(F6+F8+F10+F14+F19)</f>
        <v>1535685.4499999997</v>
      </c>
      <c r="G5" s="85">
        <f>SUM(G6+G8+G10+G14)</f>
        <v>1936670.7399999998</v>
      </c>
      <c r="H5" s="85">
        <f>SUM(H6+H8+H10+H14)</f>
        <v>1814270.37</v>
      </c>
      <c r="I5" s="183">
        <f>H5/F5*100</f>
        <v>118.14075401964644</v>
      </c>
      <c r="J5" s="179">
        <f>H5/G5*100</f>
        <v>93.679856494346609</v>
      </c>
    </row>
    <row r="6" spans="1:10" x14ac:dyDescent="0.25">
      <c r="A6" s="161" t="s">
        <v>90</v>
      </c>
      <c r="B6" s="241" t="s">
        <v>91</v>
      </c>
      <c r="C6" s="242"/>
      <c r="D6" s="242"/>
      <c r="E6" s="243"/>
      <c r="F6" s="162">
        <f t="shared" ref="F6:H6" si="0">F7</f>
        <v>51476.26</v>
      </c>
      <c r="G6" s="162">
        <f t="shared" si="0"/>
        <v>54189.120000000003</v>
      </c>
      <c r="H6" s="162">
        <f t="shared" si="0"/>
        <v>54066.8</v>
      </c>
      <c r="I6" s="162"/>
      <c r="J6" s="180">
        <f>H6/G6*100</f>
        <v>99.774272030990716</v>
      </c>
    </row>
    <row r="7" spans="1:10" x14ac:dyDescent="0.25">
      <c r="A7" s="163" t="s">
        <v>92</v>
      </c>
      <c r="B7" s="244" t="s">
        <v>91</v>
      </c>
      <c r="C7" s="228"/>
      <c r="D7" s="228"/>
      <c r="E7" s="229"/>
      <c r="F7" s="46">
        <v>51476.26</v>
      </c>
      <c r="G7" s="46">
        <v>54189.120000000003</v>
      </c>
      <c r="H7" s="46">
        <v>54066.8</v>
      </c>
      <c r="I7" s="46"/>
      <c r="J7" s="181">
        <f t="shared" ref="J7:J18" si="1">H7/G7*100</f>
        <v>99.774272030990716</v>
      </c>
    </row>
    <row r="8" spans="1:10" x14ac:dyDescent="0.25">
      <c r="A8" s="164" t="s">
        <v>93</v>
      </c>
      <c r="B8" s="248" t="s">
        <v>94</v>
      </c>
      <c r="C8" s="249"/>
      <c r="D8" s="249"/>
      <c r="E8" s="250"/>
      <c r="F8" s="162">
        <f>F9</f>
        <v>0.71</v>
      </c>
      <c r="G8" s="162">
        <f>G9</f>
        <v>6.09</v>
      </c>
      <c r="H8" s="162">
        <f>H9</f>
        <v>0.25</v>
      </c>
      <c r="I8" s="165">
        <f>H8/F8*100</f>
        <v>35.211267605633807</v>
      </c>
      <c r="J8" s="180">
        <f t="shared" si="1"/>
        <v>4.1050903119868636</v>
      </c>
    </row>
    <row r="9" spans="1:10" x14ac:dyDescent="0.25">
      <c r="A9" s="166" t="s">
        <v>95</v>
      </c>
      <c r="B9" s="244" t="s">
        <v>96</v>
      </c>
      <c r="C9" s="228"/>
      <c r="D9" s="228"/>
      <c r="E9" s="229"/>
      <c r="F9" s="24">
        <v>0.71</v>
      </c>
      <c r="G9" s="24">
        <v>6.09</v>
      </c>
      <c r="H9" s="24">
        <v>0.25</v>
      </c>
      <c r="I9" s="24">
        <f t="shared" ref="I9:I11" si="2">H9/F9*100</f>
        <v>35.211267605633807</v>
      </c>
      <c r="J9" s="88">
        <f t="shared" si="1"/>
        <v>4.1050903119868636</v>
      </c>
    </row>
    <row r="10" spans="1:10" x14ac:dyDescent="0.25">
      <c r="A10" s="164" t="s">
        <v>97</v>
      </c>
      <c r="B10" s="248" t="s">
        <v>98</v>
      </c>
      <c r="C10" s="249"/>
      <c r="D10" s="249"/>
      <c r="E10" s="250"/>
      <c r="F10" s="165">
        <f>F12+F11</f>
        <v>1366696.88</v>
      </c>
      <c r="G10" s="165">
        <f>SUM(G11:G13)</f>
        <v>1720804.14</v>
      </c>
      <c r="H10" s="165">
        <f>H11+H12</f>
        <v>1630001.44</v>
      </c>
      <c r="I10" s="165">
        <f t="shared" si="2"/>
        <v>119.26576140277719</v>
      </c>
      <c r="J10" s="180">
        <f t="shared" si="1"/>
        <v>94.723240263706018</v>
      </c>
    </row>
    <row r="11" spans="1:10" x14ac:dyDescent="0.25">
      <c r="A11" s="167" t="s">
        <v>99</v>
      </c>
      <c r="B11" s="244" t="s">
        <v>100</v>
      </c>
      <c r="C11" s="228"/>
      <c r="D11" s="228"/>
      <c r="E11" s="229"/>
      <c r="F11" s="129">
        <v>34126.19</v>
      </c>
      <c r="G11" s="129">
        <v>34507.93</v>
      </c>
      <c r="H11" s="129">
        <v>34483.75</v>
      </c>
      <c r="I11" s="24">
        <f t="shared" si="2"/>
        <v>101.04775833458115</v>
      </c>
      <c r="J11" s="88">
        <f t="shared" si="1"/>
        <v>99.929929149618658</v>
      </c>
    </row>
    <row r="12" spans="1:10" x14ac:dyDescent="0.25">
      <c r="A12" s="166" t="s">
        <v>101</v>
      </c>
      <c r="B12" s="244" t="s">
        <v>102</v>
      </c>
      <c r="C12" s="228"/>
      <c r="D12" s="228"/>
      <c r="E12" s="229"/>
      <c r="F12" s="24">
        <v>1332570.69</v>
      </c>
      <c r="G12" s="24">
        <v>1566679</v>
      </c>
      <c r="H12" s="24">
        <v>1595517.69</v>
      </c>
      <c r="I12" s="24">
        <f>H12/F12*100</f>
        <v>119.73231153688364</v>
      </c>
      <c r="J12" s="88">
        <f t="shared" si="1"/>
        <v>101.84075295577459</v>
      </c>
    </row>
    <row r="13" spans="1:10" x14ac:dyDescent="0.25">
      <c r="A13" s="168" t="s">
        <v>188</v>
      </c>
      <c r="B13" s="244" t="s">
        <v>187</v>
      </c>
      <c r="C13" s="228"/>
      <c r="D13" s="228"/>
      <c r="E13" s="229"/>
      <c r="F13" s="24"/>
      <c r="G13" s="68">
        <v>119617.21</v>
      </c>
      <c r="H13" s="68"/>
      <c r="I13" s="24"/>
      <c r="J13" s="88"/>
    </row>
    <row r="14" spans="1:10" x14ac:dyDescent="0.25">
      <c r="A14" s="164" t="s">
        <v>103</v>
      </c>
      <c r="B14" s="248" t="s">
        <v>104</v>
      </c>
      <c r="C14" s="249"/>
      <c r="D14" s="249"/>
      <c r="E14" s="250"/>
      <c r="F14" s="165">
        <f>SUM(F15+F17)</f>
        <v>113997.93000000001</v>
      </c>
      <c r="G14" s="165">
        <f>SUM(G15:G18)</f>
        <v>161671.39000000001</v>
      </c>
      <c r="H14" s="165">
        <f>SUM(H15+H17)</f>
        <v>130201.88</v>
      </c>
      <c r="I14" s="165">
        <f>H14/F14*100</f>
        <v>114.21424932891324</v>
      </c>
      <c r="J14" s="180">
        <f t="shared" si="1"/>
        <v>80.534892413555667</v>
      </c>
    </row>
    <row r="15" spans="1:10" x14ac:dyDescent="0.25">
      <c r="A15" s="166" t="s">
        <v>105</v>
      </c>
      <c r="B15" s="244" t="s">
        <v>106</v>
      </c>
      <c r="C15" s="228"/>
      <c r="D15" s="228"/>
      <c r="E15" s="229"/>
      <c r="F15" s="24">
        <v>94079.05</v>
      </c>
      <c r="G15" s="24">
        <v>92855</v>
      </c>
      <c r="H15" s="24">
        <v>92859.78</v>
      </c>
      <c r="I15" s="24">
        <f>H15/F15*100</f>
        <v>98.703994141097297</v>
      </c>
      <c r="J15" s="88">
        <f t="shared" si="1"/>
        <v>100.00514781110333</v>
      </c>
    </row>
    <row r="16" spans="1:10" x14ac:dyDescent="0.25">
      <c r="A16" s="169"/>
      <c r="B16" s="244" t="s">
        <v>189</v>
      </c>
      <c r="C16" s="228"/>
      <c r="D16" s="228"/>
      <c r="E16" s="229"/>
      <c r="F16" s="69"/>
      <c r="G16" s="68">
        <v>13241.7</v>
      </c>
      <c r="H16" s="68"/>
      <c r="I16" s="24"/>
      <c r="J16" s="88">
        <f t="shared" si="1"/>
        <v>0</v>
      </c>
    </row>
    <row r="17" spans="1:25" x14ac:dyDescent="0.25">
      <c r="A17" s="166" t="s">
        <v>107</v>
      </c>
      <c r="B17" s="244" t="s">
        <v>108</v>
      </c>
      <c r="C17" s="228"/>
      <c r="D17" s="228"/>
      <c r="E17" s="229"/>
      <c r="F17" s="24">
        <v>19918.88</v>
      </c>
      <c r="G17" s="24">
        <v>37315</v>
      </c>
      <c r="H17" s="24">
        <v>37342.1</v>
      </c>
      <c r="I17" s="88" t="s">
        <v>109</v>
      </c>
      <c r="J17" s="88">
        <f t="shared" si="1"/>
        <v>100.07262494975211</v>
      </c>
    </row>
    <row r="18" spans="1:25" x14ac:dyDescent="0.25">
      <c r="A18" s="170"/>
      <c r="B18" s="244" t="s">
        <v>190</v>
      </c>
      <c r="C18" s="228"/>
      <c r="D18" s="228"/>
      <c r="E18" s="229"/>
      <c r="F18" s="170"/>
      <c r="G18" s="24">
        <v>18259.689999999999</v>
      </c>
      <c r="H18" s="91"/>
      <c r="I18" s="90"/>
      <c r="J18" s="204">
        <f t="shared" si="1"/>
        <v>0</v>
      </c>
    </row>
    <row r="19" spans="1:25" x14ac:dyDescent="0.25">
      <c r="A19" s="171">
        <v>6</v>
      </c>
      <c r="B19" s="119" t="s">
        <v>110</v>
      </c>
      <c r="C19" s="119"/>
      <c r="D19" s="119"/>
      <c r="E19" s="119"/>
      <c r="F19" s="165">
        <v>3513.67</v>
      </c>
      <c r="G19" s="165">
        <v>0</v>
      </c>
      <c r="H19" s="172">
        <v>0</v>
      </c>
      <c r="I19" s="165">
        <v>0</v>
      </c>
      <c r="J19" s="182"/>
    </row>
    <row r="20" spans="1:25" x14ac:dyDescent="0.25">
      <c r="A20" s="173" t="s">
        <v>111</v>
      </c>
      <c r="B20" s="43" t="s">
        <v>110</v>
      </c>
      <c r="C20" s="44"/>
      <c r="D20" s="44"/>
      <c r="E20" s="54"/>
      <c r="F20" s="24">
        <v>3513.67</v>
      </c>
      <c r="G20" s="24">
        <v>0</v>
      </c>
      <c r="H20" s="26">
        <v>0</v>
      </c>
      <c r="I20" s="24">
        <v>0</v>
      </c>
      <c r="J20" s="88"/>
    </row>
    <row r="21" spans="1:25" x14ac:dyDescent="0.25">
      <c r="A21" s="263"/>
      <c r="B21" s="263"/>
      <c r="C21" s="263"/>
      <c r="D21" s="263"/>
      <c r="E21" s="263"/>
      <c r="F21" s="69"/>
      <c r="G21" s="69"/>
      <c r="H21" s="69"/>
      <c r="I21" s="69"/>
      <c r="J21" s="202"/>
    </row>
    <row r="22" spans="1:25" ht="33.75" customHeight="1" x14ac:dyDescent="0.25">
      <c r="A22" s="47"/>
      <c r="B22" s="207" t="s">
        <v>186</v>
      </c>
      <c r="C22" s="208"/>
      <c r="D22" s="208"/>
      <c r="E22" s="209"/>
      <c r="F22" s="160" t="s">
        <v>3</v>
      </c>
      <c r="G22" s="83" t="s">
        <v>4</v>
      </c>
      <c r="H22" s="160" t="s">
        <v>5</v>
      </c>
      <c r="I22" s="6" t="s">
        <v>6</v>
      </c>
      <c r="J22" s="83" t="s">
        <v>7</v>
      </c>
    </row>
    <row r="23" spans="1:25" x14ac:dyDescent="0.25">
      <c r="A23" s="203" t="s">
        <v>89</v>
      </c>
      <c r="B23" s="264" t="s">
        <v>194</v>
      </c>
      <c r="C23" s="265"/>
      <c r="D23" s="265"/>
      <c r="E23" s="266"/>
      <c r="F23" s="85">
        <f>F25+F27+F29+F32+F35</f>
        <v>1620318.0599999998</v>
      </c>
      <c r="G23" s="85">
        <f>G25+G27+G29+G32+G35</f>
        <v>1936670.7399999998</v>
      </c>
      <c r="H23" s="85">
        <f>H25+H27+H29+H32</f>
        <v>1807950.3900000001</v>
      </c>
      <c r="I23" s="85">
        <f>H23/F23*100</f>
        <v>111.57996905866743</v>
      </c>
      <c r="J23" s="93">
        <f>H23/G23*100</f>
        <v>93.353524306356817</v>
      </c>
    </row>
    <row r="24" spans="1:25" ht="19.5" customHeight="1" x14ac:dyDescent="0.25">
      <c r="A24" s="207">
        <v>1</v>
      </c>
      <c r="B24" s="208"/>
      <c r="C24" s="208"/>
      <c r="D24" s="208"/>
      <c r="E24" s="209"/>
      <c r="F24" s="7">
        <v>2</v>
      </c>
      <c r="G24" s="7">
        <v>3</v>
      </c>
      <c r="H24" s="8">
        <v>4</v>
      </c>
      <c r="I24" s="6" t="s">
        <v>9</v>
      </c>
      <c r="J24" s="6" t="s">
        <v>10</v>
      </c>
      <c r="V24" s="1" t="s">
        <v>200</v>
      </c>
      <c r="W24" s="1" t="s">
        <v>201</v>
      </c>
      <c r="X24" t="s">
        <v>202</v>
      </c>
    </row>
    <row r="25" spans="1:25" x14ac:dyDescent="0.25">
      <c r="A25" s="174" t="s">
        <v>112</v>
      </c>
      <c r="B25" s="241" t="s">
        <v>91</v>
      </c>
      <c r="C25" s="242"/>
      <c r="D25" s="242"/>
      <c r="E25" s="243"/>
      <c r="F25" s="165">
        <f t="shared" ref="F25:H25" si="3">F26</f>
        <v>51476.26</v>
      </c>
      <c r="G25" s="165">
        <f t="shared" si="3"/>
        <v>54189.120000000003</v>
      </c>
      <c r="H25" s="165">
        <f t="shared" si="3"/>
        <v>54066.8</v>
      </c>
      <c r="I25" s="165">
        <f t="shared" ref="I25:I34" si="4">H25/F25*100</f>
        <v>105.03249459071036</v>
      </c>
      <c r="J25" s="165">
        <f>H25/G25*100</f>
        <v>99.774272030990716</v>
      </c>
    </row>
    <row r="26" spans="1:25" x14ac:dyDescent="0.25">
      <c r="A26" s="66" t="s">
        <v>113</v>
      </c>
      <c r="B26" s="244" t="s">
        <v>91</v>
      </c>
      <c r="C26" s="228"/>
      <c r="D26" s="228"/>
      <c r="E26" s="229"/>
      <c r="F26" s="46">
        <v>51476.26</v>
      </c>
      <c r="G26" s="46">
        <v>54189.120000000003</v>
      </c>
      <c r="H26" s="46">
        <v>54066.8</v>
      </c>
      <c r="I26" s="46">
        <f t="shared" si="4"/>
        <v>105.03249459071036</v>
      </c>
      <c r="J26" s="46">
        <f t="shared" ref="J26:J34" si="5">H26/G26*100</f>
        <v>99.774272030990716</v>
      </c>
    </row>
    <row r="27" spans="1:25" x14ac:dyDescent="0.25">
      <c r="A27" s="164" t="s">
        <v>93</v>
      </c>
      <c r="B27" s="241" t="s">
        <v>94</v>
      </c>
      <c r="C27" s="242"/>
      <c r="D27" s="242"/>
      <c r="E27" s="243"/>
      <c r="F27" s="165">
        <f t="shared" ref="F27:H27" si="6">F28</f>
        <v>0.71</v>
      </c>
      <c r="G27" s="165">
        <f t="shared" si="6"/>
        <v>6.09</v>
      </c>
      <c r="H27" s="165">
        <f t="shared" si="6"/>
        <v>0.25</v>
      </c>
      <c r="I27" s="165">
        <f t="shared" si="4"/>
        <v>35.211267605633807</v>
      </c>
      <c r="J27" s="165">
        <f t="shared" si="5"/>
        <v>4.1050903119868636</v>
      </c>
    </row>
    <row r="28" spans="1:25" x14ac:dyDescent="0.25">
      <c r="A28" s="166" t="s">
        <v>114</v>
      </c>
      <c r="B28" s="244" t="s">
        <v>96</v>
      </c>
      <c r="C28" s="228"/>
      <c r="D28" s="228"/>
      <c r="E28" s="229"/>
      <c r="F28" s="46">
        <v>0.71</v>
      </c>
      <c r="G28" s="46">
        <v>6.09</v>
      </c>
      <c r="H28" s="46">
        <v>0.25</v>
      </c>
      <c r="I28" s="46">
        <f t="shared" si="4"/>
        <v>35.211267605633807</v>
      </c>
      <c r="J28" s="46">
        <f t="shared" si="5"/>
        <v>4.1050903119868636</v>
      </c>
      <c r="V28" s="1">
        <v>1418777.31</v>
      </c>
      <c r="W28" s="1">
        <v>139386.71</v>
      </c>
      <c r="X28">
        <v>1155.45</v>
      </c>
      <c r="Y28">
        <v>32847.5</v>
      </c>
    </row>
    <row r="29" spans="1:25" x14ac:dyDescent="0.25">
      <c r="A29" s="175">
        <v>4</v>
      </c>
      <c r="B29" s="248" t="s">
        <v>98</v>
      </c>
      <c r="C29" s="249"/>
      <c r="D29" s="249"/>
      <c r="E29" s="250"/>
      <c r="F29" s="165">
        <f>SUM(F30+F31)</f>
        <v>1446736.38</v>
      </c>
      <c r="G29" s="165">
        <f>SUM(G30+G31)</f>
        <v>1720804.14</v>
      </c>
      <c r="H29" s="165">
        <f>SUM(H30+H31)</f>
        <v>1631164.46</v>
      </c>
      <c r="I29" s="165">
        <f t="shared" si="4"/>
        <v>112.74787048625956</v>
      </c>
      <c r="J29" s="165">
        <f t="shared" si="5"/>
        <v>94.790826107612688</v>
      </c>
      <c r="V29" s="1">
        <v>13544.34</v>
      </c>
      <c r="W29" s="1">
        <v>13872.13</v>
      </c>
      <c r="X29">
        <v>4963.99</v>
      </c>
      <c r="Y29">
        <v>4980.78</v>
      </c>
    </row>
    <row r="30" spans="1:25" x14ac:dyDescent="0.25">
      <c r="A30" s="176" t="s">
        <v>115</v>
      </c>
      <c r="B30" s="244" t="s">
        <v>100</v>
      </c>
      <c r="C30" s="228"/>
      <c r="D30" s="228"/>
      <c r="E30" s="229"/>
      <c r="F30" s="46">
        <v>34126.19</v>
      </c>
      <c r="G30" s="46">
        <v>34507.93</v>
      </c>
      <c r="H30" s="46">
        <v>34483.75</v>
      </c>
      <c r="I30" s="46">
        <f t="shared" si="4"/>
        <v>101.04775833458115</v>
      </c>
      <c r="J30" s="46">
        <f t="shared" si="5"/>
        <v>99.929929149618658</v>
      </c>
      <c r="V30" s="1">
        <v>83684.87</v>
      </c>
      <c r="W30" s="1">
        <v>2585.13</v>
      </c>
      <c r="X30">
        <f>SUM(X28:X29)</f>
        <v>6119.44</v>
      </c>
      <c r="Y30">
        <f>SUM(Y28:Y29)</f>
        <v>37828.28</v>
      </c>
    </row>
    <row r="31" spans="1:25" x14ac:dyDescent="0.25">
      <c r="A31" s="176" t="s">
        <v>101</v>
      </c>
      <c r="B31" s="245" t="s">
        <v>102</v>
      </c>
      <c r="C31" s="246"/>
      <c r="D31" s="246"/>
      <c r="E31" s="247"/>
      <c r="F31" s="46">
        <v>1412610.19</v>
      </c>
      <c r="G31" s="46">
        <v>1686296.21</v>
      </c>
      <c r="H31" s="46">
        <v>1596680.71</v>
      </c>
      <c r="I31" s="46">
        <f t="shared" si="4"/>
        <v>113.03052471963267</v>
      </c>
      <c r="J31" s="46">
        <f t="shared" si="5"/>
        <v>94.685660830608171</v>
      </c>
      <c r="V31" s="1">
        <v>25365.68</v>
      </c>
      <c r="W31" s="1">
        <v>1636.25</v>
      </c>
    </row>
    <row r="32" spans="1:25" x14ac:dyDescent="0.25">
      <c r="A32" s="164" t="s">
        <v>103</v>
      </c>
      <c r="B32" s="241" t="s">
        <v>104</v>
      </c>
      <c r="C32" s="242"/>
      <c r="D32" s="242"/>
      <c r="E32" s="243"/>
      <c r="F32" s="165">
        <f>SUM(F33+F34)</f>
        <v>118591.03999999999</v>
      </c>
      <c r="G32" s="165">
        <f>SUM(G33+G34)</f>
        <v>161671.39000000001</v>
      </c>
      <c r="H32" s="165">
        <f>SUM(H33+H34)</f>
        <v>122718.88</v>
      </c>
      <c r="I32" s="165">
        <f t="shared" si="4"/>
        <v>103.48073513816895</v>
      </c>
      <c r="J32" s="165">
        <f t="shared" si="5"/>
        <v>75.906367849005321</v>
      </c>
      <c r="V32" s="1">
        <v>729.01</v>
      </c>
      <c r="W32" s="1">
        <v>351.68</v>
      </c>
    </row>
    <row r="33" spans="1:23" x14ac:dyDescent="0.25">
      <c r="A33" s="166" t="s">
        <v>105</v>
      </c>
      <c r="B33" s="43" t="s">
        <v>106</v>
      </c>
      <c r="C33" s="44"/>
      <c r="D33" s="44"/>
      <c r="E33" s="54"/>
      <c r="F33" s="46">
        <v>93062.23</v>
      </c>
      <c r="G33" s="46">
        <v>106096.7</v>
      </c>
      <c r="H33" s="46">
        <v>100253.84</v>
      </c>
      <c r="I33" s="46">
        <f t="shared" si="4"/>
        <v>107.72774303817994</v>
      </c>
      <c r="J33" s="46">
        <f t="shared" si="5"/>
        <v>94.492891861858098</v>
      </c>
      <c r="V33" s="1">
        <v>12699.02</v>
      </c>
      <c r="W33" s="1">
        <v>13.13</v>
      </c>
    </row>
    <row r="34" spans="1:23" x14ac:dyDescent="0.25">
      <c r="A34" s="166" t="s">
        <v>107</v>
      </c>
      <c r="B34" s="244" t="s">
        <v>116</v>
      </c>
      <c r="C34" s="228"/>
      <c r="D34" s="228"/>
      <c r="E34" s="229"/>
      <c r="F34" s="46">
        <v>25528.81</v>
      </c>
      <c r="G34" s="46">
        <v>55574.69</v>
      </c>
      <c r="H34" s="46">
        <v>22465.040000000001</v>
      </c>
      <c r="I34" s="46">
        <f t="shared" si="4"/>
        <v>87.998774717662116</v>
      </c>
      <c r="J34" s="46">
        <f t="shared" si="5"/>
        <v>40.423149458863378</v>
      </c>
      <c r="V34" s="1">
        <v>4130.9799999999996</v>
      </c>
      <c r="W34" s="1">
        <v>542.67999999999995</v>
      </c>
    </row>
    <row r="35" spans="1:23" x14ac:dyDescent="0.25">
      <c r="A35" s="177">
        <v>6</v>
      </c>
      <c r="B35" s="251" t="s">
        <v>117</v>
      </c>
      <c r="C35" s="251"/>
      <c r="D35" s="251"/>
      <c r="E35" s="251"/>
      <c r="F35" s="178">
        <f>F36</f>
        <v>3513.67</v>
      </c>
      <c r="G35" s="178">
        <f>G36</f>
        <v>0</v>
      </c>
      <c r="H35" s="178">
        <f>H36</f>
        <v>0</v>
      </c>
      <c r="I35" s="165">
        <f>H35/F35*100</f>
        <v>0</v>
      </c>
      <c r="J35" s="165"/>
      <c r="V35" s="1">
        <v>17370.96</v>
      </c>
      <c r="W35" s="1">
        <v>74.37</v>
      </c>
    </row>
    <row r="36" spans="1:23" x14ac:dyDescent="0.25">
      <c r="A36" s="66">
        <v>62</v>
      </c>
      <c r="B36" s="228" t="s">
        <v>117</v>
      </c>
      <c r="C36" s="228"/>
      <c r="D36" s="228"/>
      <c r="E36" s="228"/>
      <c r="F36" s="46">
        <v>3513.67</v>
      </c>
      <c r="G36" s="46">
        <v>0</v>
      </c>
      <c r="H36" s="46">
        <v>0</v>
      </c>
      <c r="I36" s="46">
        <f t="shared" ref="I36" si="7">H36/F36*100</f>
        <v>0</v>
      </c>
      <c r="J36" s="46"/>
      <c r="V36" s="1">
        <v>27967.7</v>
      </c>
      <c r="W36" s="1">
        <v>888.73</v>
      </c>
    </row>
    <row r="37" spans="1:23" x14ac:dyDescent="0.25">
      <c r="A37" s="73"/>
      <c r="B37" s="73"/>
      <c r="C37" s="73"/>
      <c r="D37" s="73"/>
      <c r="E37" s="73"/>
      <c r="F37" s="140"/>
      <c r="G37" s="140"/>
      <c r="H37" s="140"/>
      <c r="I37" s="140"/>
      <c r="J37" s="140"/>
      <c r="V37" s="1">
        <f>SUM(V28:V36)</f>
        <v>1604269.8699999999</v>
      </c>
      <c r="W37" s="1">
        <v>381.74</v>
      </c>
    </row>
    <row r="38" spans="1:23" ht="15" customHeight="1" x14ac:dyDescent="0.25">
      <c r="A38" s="94"/>
      <c r="B38" s="255" t="s">
        <v>118</v>
      </c>
      <c r="C38" s="255"/>
      <c r="D38" s="255"/>
      <c r="E38" s="255"/>
      <c r="F38" s="255"/>
      <c r="G38" s="255"/>
      <c r="H38" s="255"/>
      <c r="I38" s="255"/>
      <c r="J38" s="69"/>
      <c r="W38" s="1">
        <f>SUM(W28:W37)</f>
        <v>159732.54999999999</v>
      </c>
    </row>
    <row r="39" spans="1:23" ht="8.25" customHeight="1" x14ac:dyDescent="0.25">
      <c r="A39" s="94"/>
      <c r="B39" s="95"/>
      <c r="C39" s="95"/>
      <c r="D39" s="95"/>
      <c r="E39" s="95"/>
      <c r="F39" s="27"/>
      <c r="G39" s="96"/>
      <c r="H39" s="69"/>
      <c r="I39" s="69"/>
      <c r="J39" s="69"/>
    </row>
    <row r="40" spans="1:23" ht="29.25" customHeight="1" x14ac:dyDescent="0.25">
      <c r="A40" s="252" t="s">
        <v>186</v>
      </c>
      <c r="B40" s="253"/>
      <c r="C40" s="253"/>
      <c r="D40" s="253"/>
      <c r="E40" s="254"/>
      <c r="F40" s="160" t="s">
        <v>198</v>
      </c>
      <c r="G40" s="83" t="s">
        <v>4</v>
      </c>
      <c r="H40" s="160" t="s">
        <v>199</v>
      </c>
      <c r="I40" s="83" t="s">
        <v>6</v>
      </c>
      <c r="J40" s="6" t="s">
        <v>7</v>
      </c>
    </row>
    <row r="41" spans="1:23" ht="24" customHeight="1" x14ac:dyDescent="0.25">
      <c r="A41" s="207">
        <v>1</v>
      </c>
      <c r="B41" s="208"/>
      <c r="C41" s="208"/>
      <c r="D41" s="208"/>
      <c r="E41" s="209"/>
      <c r="F41" s="7">
        <v>2</v>
      </c>
      <c r="G41" s="7">
        <v>3</v>
      </c>
      <c r="H41" s="8">
        <v>4</v>
      </c>
      <c r="I41" s="6" t="s">
        <v>9</v>
      </c>
      <c r="J41" s="6" t="s">
        <v>10</v>
      </c>
    </row>
    <row r="42" spans="1:23" x14ac:dyDescent="0.25">
      <c r="A42" s="84"/>
      <c r="B42" s="97" t="s">
        <v>195</v>
      </c>
      <c r="C42" s="97"/>
      <c r="D42" s="97"/>
      <c r="E42" s="98"/>
      <c r="F42" s="100">
        <f t="shared" ref="F42:H43" si="8">F43</f>
        <v>1620318.06</v>
      </c>
      <c r="G42" s="100">
        <f t="shared" si="8"/>
        <v>1936670.74</v>
      </c>
      <c r="H42" s="101">
        <f t="shared" si="8"/>
        <v>1807950.3900000001</v>
      </c>
      <c r="I42" s="99">
        <f>H42/F42*100</f>
        <v>111.5799690586674</v>
      </c>
      <c r="J42" s="99">
        <f>H42/G42*100</f>
        <v>93.353524306356803</v>
      </c>
    </row>
    <row r="43" spans="1:23" x14ac:dyDescent="0.25">
      <c r="A43" s="256" t="s">
        <v>119</v>
      </c>
      <c r="B43" s="257"/>
      <c r="C43" s="102" t="s">
        <v>120</v>
      </c>
      <c r="D43" s="102"/>
      <c r="E43" s="103"/>
      <c r="F43" s="86">
        <f t="shared" si="8"/>
        <v>1620318.06</v>
      </c>
      <c r="G43" s="92">
        <f t="shared" si="8"/>
        <v>1936670.74</v>
      </c>
      <c r="H43" s="86">
        <f t="shared" si="8"/>
        <v>1807950.3900000001</v>
      </c>
      <c r="I43" s="86">
        <f>H43/F43*100</f>
        <v>111.5799690586674</v>
      </c>
      <c r="J43" s="86">
        <f>H43/G43*100</f>
        <v>93.353524306356803</v>
      </c>
    </row>
    <row r="44" spans="1:23" x14ac:dyDescent="0.25">
      <c r="A44" s="258" t="s">
        <v>121</v>
      </c>
      <c r="B44" s="259"/>
      <c r="C44" s="104" t="s">
        <v>122</v>
      </c>
      <c r="D44" s="104"/>
      <c r="E44" s="105"/>
      <c r="F44" s="87">
        <f>SUM(F45:F46)</f>
        <v>1620318.06</v>
      </c>
      <c r="G44" s="87">
        <f>SUM(G45:G46)</f>
        <v>1936670.74</v>
      </c>
      <c r="H44" s="87">
        <f>SUM(H45:H46)</f>
        <v>1807950.3900000001</v>
      </c>
      <c r="I44" s="86">
        <f>H44/F44*100</f>
        <v>111.5799690586674</v>
      </c>
      <c r="J44" s="86">
        <f t="shared" ref="J44:J46" si="9">H44/G44*100</f>
        <v>93.353524306356803</v>
      </c>
    </row>
    <row r="45" spans="1:23" x14ac:dyDescent="0.25">
      <c r="A45" s="106">
        <v>3</v>
      </c>
      <c r="B45" s="219" t="s">
        <v>12</v>
      </c>
      <c r="C45" s="220"/>
      <c r="D45" s="220"/>
      <c r="E45" s="221"/>
      <c r="F45" s="107">
        <v>1543829.57</v>
      </c>
      <c r="G45" s="69">
        <v>1892941.24</v>
      </c>
      <c r="H45" s="107">
        <v>1770122.11</v>
      </c>
      <c r="I45" s="24">
        <f t="shared" ref="I45:I46" si="10">H45/F45*100</f>
        <v>114.65787055756419</v>
      </c>
      <c r="J45" s="24">
        <f t="shared" si="9"/>
        <v>93.511730453925765</v>
      </c>
    </row>
    <row r="46" spans="1:23" x14ac:dyDescent="0.25">
      <c r="A46" s="30">
        <v>4</v>
      </c>
      <c r="B46" s="219" t="s">
        <v>13</v>
      </c>
      <c r="C46" s="220"/>
      <c r="D46" s="220"/>
      <c r="E46" s="221"/>
      <c r="F46" s="24">
        <v>76488.490000000005</v>
      </c>
      <c r="G46" s="26">
        <v>43729.5</v>
      </c>
      <c r="H46" s="24">
        <v>37828.28</v>
      </c>
      <c r="I46" s="24">
        <f t="shared" si="10"/>
        <v>49.456173079112943</v>
      </c>
      <c r="J46" s="24">
        <f t="shared" si="9"/>
        <v>86.505173852891076</v>
      </c>
    </row>
  </sheetData>
  <mergeCells count="39">
    <mergeCell ref="B26:E26"/>
    <mergeCell ref="B22:E22"/>
    <mergeCell ref="A21:E21"/>
    <mergeCell ref="B17:E17"/>
    <mergeCell ref="B23:E23"/>
    <mergeCell ref="B25:E25"/>
    <mergeCell ref="A24:E24"/>
    <mergeCell ref="B13:E13"/>
    <mergeCell ref="B16:E16"/>
    <mergeCell ref="B18:E18"/>
    <mergeCell ref="A4:E4"/>
    <mergeCell ref="C1:H1"/>
    <mergeCell ref="B3:E3"/>
    <mergeCell ref="B5:E5"/>
    <mergeCell ref="B6:E6"/>
    <mergeCell ref="B7:E7"/>
    <mergeCell ref="B9:E9"/>
    <mergeCell ref="B8:E8"/>
    <mergeCell ref="B10:E10"/>
    <mergeCell ref="B14:E14"/>
    <mergeCell ref="B11:E11"/>
    <mergeCell ref="B12:E12"/>
    <mergeCell ref="B15:E15"/>
    <mergeCell ref="B45:E45"/>
    <mergeCell ref="B46:E46"/>
    <mergeCell ref="B34:E34"/>
    <mergeCell ref="B35:E35"/>
    <mergeCell ref="B36:E36"/>
    <mergeCell ref="A41:E41"/>
    <mergeCell ref="A40:E40"/>
    <mergeCell ref="B38:I38"/>
    <mergeCell ref="A43:B43"/>
    <mergeCell ref="A44:B44"/>
    <mergeCell ref="B32:E32"/>
    <mergeCell ref="B27:E27"/>
    <mergeCell ref="B28:E28"/>
    <mergeCell ref="B30:E30"/>
    <mergeCell ref="B31:E31"/>
    <mergeCell ref="B29:E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A480-57D3-464B-BE3E-397D23C66F05}">
  <dimension ref="A1:H130"/>
  <sheetViews>
    <sheetView workbookViewId="0">
      <selection activeCell="B15" sqref="B15:E17"/>
    </sheetView>
  </sheetViews>
  <sheetFormatPr defaultRowHeight="15" x14ac:dyDescent="0.25"/>
  <cols>
    <col min="5" max="5" width="13.140625" customWidth="1"/>
    <col min="6" max="6" width="12.140625" customWidth="1"/>
    <col min="7" max="7" width="11.5703125" customWidth="1"/>
    <col min="8" max="8" width="7.7109375" customWidth="1"/>
  </cols>
  <sheetData>
    <row r="1" spans="1:8" x14ac:dyDescent="0.25">
      <c r="A1" s="210" t="s">
        <v>123</v>
      </c>
      <c r="B1" s="210"/>
      <c r="C1" s="210"/>
      <c r="D1" s="210"/>
      <c r="E1" s="210"/>
      <c r="F1" s="210"/>
      <c r="G1" s="210"/>
      <c r="H1" s="210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10" t="s">
        <v>197</v>
      </c>
      <c r="B3" s="210"/>
      <c r="C3" s="210"/>
      <c r="D3" s="210"/>
      <c r="E3" s="210"/>
      <c r="F3" s="210"/>
      <c r="G3" s="210"/>
      <c r="H3" s="210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ht="21" x14ac:dyDescent="0.35">
      <c r="A5" s="211" t="s">
        <v>124</v>
      </c>
      <c r="B5" s="211"/>
      <c r="C5" s="211"/>
      <c r="D5" s="211"/>
      <c r="E5" s="211"/>
      <c r="F5" s="211"/>
      <c r="G5" s="211"/>
      <c r="H5" s="211"/>
    </row>
    <row r="6" spans="1:8" x14ac:dyDescent="0.25">
      <c r="A6" s="210" t="s">
        <v>125</v>
      </c>
      <c r="B6" s="210"/>
      <c r="C6" s="210"/>
      <c r="D6" s="210"/>
      <c r="E6" s="210"/>
      <c r="F6" s="210"/>
      <c r="G6" s="210"/>
      <c r="H6" s="210"/>
    </row>
    <row r="7" spans="1:8" x14ac:dyDescent="0.25">
      <c r="F7" s="1"/>
      <c r="G7" s="1"/>
      <c r="H7" s="1"/>
    </row>
    <row r="8" spans="1:8" ht="29.25" customHeight="1" x14ac:dyDescent="0.25">
      <c r="A8" s="232" t="s">
        <v>126</v>
      </c>
      <c r="B8" s="233"/>
      <c r="C8" s="233"/>
      <c r="D8" s="233"/>
      <c r="E8" s="234"/>
      <c r="F8" s="31" t="s">
        <v>4</v>
      </c>
      <c r="G8" s="32" t="s">
        <v>127</v>
      </c>
      <c r="H8" s="49" t="s">
        <v>128</v>
      </c>
    </row>
    <row r="9" spans="1:8" x14ac:dyDescent="0.25">
      <c r="A9" s="108"/>
      <c r="B9" s="109"/>
      <c r="C9" s="109">
        <v>1</v>
      </c>
      <c r="D9" s="109"/>
      <c r="E9" s="109"/>
      <c r="F9" s="110">
        <v>2</v>
      </c>
      <c r="G9" s="111">
        <v>3</v>
      </c>
      <c r="H9" s="90"/>
    </row>
    <row r="10" spans="1:8" ht="22.5" customHeight="1" x14ac:dyDescent="0.25">
      <c r="A10" s="47" t="s">
        <v>129</v>
      </c>
      <c r="B10" s="76"/>
      <c r="C10" s="308" t="s">
        <v>130</v>
      </c>
      <c r="D10" s="308"/>
      <c r="E10" s="308"/>
      <c r="F10" s="68">
        <f t="shared" ref="F10:G11" si="0">F11</f>
        <v>1936670.74</v>
      </c>
      <c r="G10" s="68">
        <f t="shared" si="0"/>
        <v>1807950.39</v>
      </c>
      <c r="H10" s="184">
        <f t="shared" ref="H10:H24" si="1">G10/F10*100</f>
        <v>93.353524306356789</v>
      </c>
    </row>
    <row r="11" spans="1:8" x14ac:dyDescent="0.25">
      <c r="A11" s="219" t="s">
        <v>131</v>
      </c>
      <c r="B11" s="221"/>
      <c r="C11" s="47" t="s">
        <v>132</v>
      </c>
      <c r="D11" s="23"/>
      <c r="E11" s="23"/>
      <c r="F11" s="24">
        <f t="shared" si="0"/>
        <v>1936670.74</v>
      </c>
      <c r="G11" s="24">
        <f t="shared" si="0"/>
        <v>1807950.39</v>
      </c>
      <c r="H11" s="88">
        <f t="shared" si="1"/>
        <v>93.353524306356789</v>
      </c>
    </row>
    <row r="12" spans="1:8" ht="26.25" customHeight="1" x14ac:dyDescent="0.25">
      <c r="A12" s="301" t="s">
        <v>133</v>
      </c>
      <c r="B12" s="302"/>
      <c r="C12" s="303" t="s">
        <v>134</v>
      </c>
      <c r="D12" s="224"/>
      <c r="E12" s="224"/>
      <c r="F12" s="24">
        <f>F18</f>
        <v>1936670.74</v>
      </c>
      <c r="G12" s="24">
        <f>G18</f>
        <v>1807950.39</v>
      </c>
      <c r="H12" s="88">
        <f t="shared" si="1"/>
        <v>93.353524306356789</v>
      </c>
    </row>
    <row r="13" spans="1:8" x14ac:dyDescent="0.25">
      <c r="A13" s="112" t="s">
        <v>135</v>
      </c>
      <c r="B13" s="113"/>
      <c r="C13" s="113"/>
      <c r="D13" s="113"/>
      <c r="E13" s="114"/>
      <c r="F13" s="115">
        <f>F19+F76+F90+F98+F123</f>
        <v>1936670.74</v>
      </c>
      <c r="G13" s="115">
        <f>G19+G76+G90+G98+G123</f>
        <v>1807950.39</v>
      </c>
      <c r="H13" s="185">
        <f>G13/F13*100</f>
        <v>93.353524306356789</v>
      </c>
    </row>
    <row r="14" spans="1:8" ht="18" customHeight="1" x14ac:dyDescent="0.25">
      <c r="A14" s="116">
        <v>1</v>
      </c>
      <c r="B14" s="251" t="s">
        <v>91</v>
      </c>
      <c r="C14" s="251"/>
      <c r="D14" s="251"/>
      <c r="E14" s="304"/>
      <c r="F14" s="117">
        <v>54189.120000000003</v>
      </c>
      <c r="G14" s="107">
        <v>54066.8</v>
      </c>
      <c r="H14" s="88">
        <f t="shared" ref="H14:H17" si="2">G14/F14*100</f>
        <v>99.774272030990716</v>
      </c>
    </row>
    <row r="15" spans="1:8" ht="18" customHeight="1" x14ac:dyDescent="0.25">
      <c r="A15" s="118">
        <v>3</v>
      </c>
      <c r="B15" s="309" t="s">
        <v>94</v>
      </c>
      <c r="C15" s="310"/>
      <c r="D15" s="310"/>
      <c r="E15" s="311"/>
      <c r="F15" s="120">
        <v>6.09</v>
      </c>
      <c r="G15" s="24">
        <v>0.25</v>
      </c>
      <c r="H15" s="88">
        <f t="shared" si="2"/>
        <v>4.1050903119868636</v>
      </c>
    </row>
    <row r="16" spans="1:8" ht="18" customHeight="1" x14ac:dyDescent="0.25">
      <c r="A16" s="118">
        <v>4</v>
      </c>
      <c r="B16" s="309" t="s">
        <v>98</v>
      </c>
      <c r="C16" s="310"/>
      <c r="D16" s="310"/>
      <c r="E16" s="311"/>
      <c r="F16" s="120">
        <v>1720804.14</v>
      </c>
      <c r="G16" s="24">
        <v>1631164.46</v>
      </c>
      <c r="H16" s="88">
        <f t="shared" si="2"/>
        <v>94.790826107612688</v>
      </c>
    </row>
    <row r="17" spans="1:8" ht="18" customHeight="1" x14ac:dyDescent="0.25">
      <c r="A17" s="118">
        <v>5</v>
      </c>
      <c r="B17" s="309" t="s">
        <v>104</v>
      </c>
      <c r="C17" s="310"/>
      <c r="D17" s="310"/>
      <c r="E17" s="311"/>
      <c r="F17" s="121">
        <v>161671.39000000001</v>
      </c>
      <c r="G17" s="24">
        <v>122718.88</v>
      </c>
      <c r="H17" s="88">
        <f t="shared" si="2"/>
        <v>75.906367849005321</v>
      </c>
    </row>
    <row r="18" spans="1:8" ht="20.25" customHeight="1" x14ac:dyDescent="0.25">
      <c r="A18" s="305" t="s">
        <v>136</v>
      </c>
      <c r="B18" s="306"/>
      <c r="C18" s="307" t="s">
        <v>137</v>
      </c>
      <c r="D18" s="307"/>
      <c r="E18" s="122"/>
      <c r="F18" s="123">
        <f>F19+F76+F90+F98+F123</f>
        <v>1936670.74</v>
      </c>
      <c r="G18" s="123">
        <f>G19+G76+G90+G98+G123</f>
        <v>1807950.39</v>
      </c>
      <c r="H18" s="186">
        <f t="shared" si="1"/>
        <v>93.353524306356789</v>
      </c>
    </row>
    <row r="19" spans="1:8" ht="19.5" customHeight="1" x14ac:dyDescent="0.25">
      <c r="A19" s="270" t="s">
        <v>138</v>
      </c>
      <c r="B19" s="271"/>
      <c r="C19" s="270" t="s">
        <v>139</v>
      </c>
      <c r="D19" s="272"/>
      <c r="E19" s="271"/>
      <c r="F19" s="124">
        <f>F20+F23+F66</f>
        <v>1756381.3</v>
      </c>
      <c r="G19" s="124">
        <f>G20+G23+G66</f>
        <v>1677970.18</v>
      </c>
      <c r="H19" s="187">
        <f t="shared" si="1"/>
        <v>95.53564365550919</v>
      </c>
    </row>
    <row r="20" spans="1:8" x14ac:dyDescent="0.25">
      <c r="A20" s="267" t="s">
        <v>140</v>
      </c>
      <c r="B20" s="268"/>
      <c r="C20" s="267" t="s">
        <v>141</v>
      </c>
      <c r="D20" s="269"/>
      <c r="E20" s="268"/>
      <c r="F20" s="128">
        <f>F21</f>
        <v>6.09</v>
      </c>
      <c r="G20" s="128">
        <f>G21</f>
        <v>0.25</v>
      </c>
      <c r="H20" s="188">
        <f t="shared" si="1"/>
        <v>4.1050903119868636</v>
      </c>
    </row>
    <row r="21" spans="1:8" x14ac:dyDescent="0.25">
      <c r="A21" s="244">
        <v>34</v>
      </c>
      <c r="B21" s="229"/>
      <c r="C21" s="73" t="s">
        <v>76</v>
      </c>
      <c r="D21" s="73"/>
      <c r="E21" s="73"/>
      <c r="F21" s="74">
        <f t="shared" ref="F21:G21" si="3">F22</f>
        <v>6.09</v>
      </c>
      <c r="G21" s="74">
        <f t="shared" si="3"/>
        <v>0.25</v>
      </c>
      <c r="H21" s="189">
        <f t="shared" si="1"/>
        <v>4.1050903119868636</v>
      </c>
    </row>
    <row r="22" spans="1:8" x14ac:dyDescent="0.25">
      <c r="A22" s="219">
        <v>3431</v>
      </c>
      <c r="B22" s="221"/>
      <c r="C22" s="23" t="s">
        <v>78</v>
      </c>
      <c r="D22" s="23"/>
      <c r="E22" s="23"/>
      <c r="F22" s="24">
        <v>6.09</v>
      </c>
      <c r="G22" s="26">
        <v>0.25</v>
      </c>
      <c r="H22" s="88">
        <f t="shared" si="1"/>
        <v>4.1050903119868636</v>
      </c>
    </row>
    <row r="23" spans="1:8" ht="20.25" customHeight="1" x14ac:dyDescent="0.25">
      <c r="A23" s="267" t="s">
        <v>142</v>
      </c>
      <c r="B23" s="268"/>
      <c r="C23" s="299" t="s">
        <v>143</v>
      </c>
      <c r="D23" s="299"/>
      <c r="E23" s="299"/>
      <c r="F23" s="130">
        <f>F24+F29+F52+F55</f>
        <v>1670105.21</v>
      </c>
      <c r="G23" s="130">
        <f>G24+G29+G52+G55</f>
        <v>1591699.93</v>
      </c>
      <c r="H23" s="190">
        <f t="shared" si="1"/>
        <v>95.305368815656834</v>
      </c>
    </row>
    <row r="24" spans="1:8" x14ac:dyDescent="0.25">
      <c r="A24" s="43">
        <v>31</v>
      </c>
      <c r="B24" s="76"/>
      <c r="C24" s="43" t="s">
        <v>42</v>
      </c>
      <c r="D24" s="52"/>
      <c r="E24" s="52"/>
      <c r="F24" s="24">
        <v>1423284</v>
      </c>
      <c r="G24" s="131">
        <f>SUM(G25:G27)</f>
        <v>1418777.31</v>
      </c>
      <c r="H24" s="189">
        <f t="shared" si="1"/>
        <v>99.683359751110814</v>
      </c>
    </row>
    <row r="25" spans="1:8" x14ac:dyDescent="0.25">
      <c r="A25" s="219">
        <v>3111</v>
      </c>
      <c r="B25" s="221"/>
      <c r="C25" s="47" t="s">
        <v>44</v>
      </c>
      <c r="D25" s="23"/>
      <c r="E25" s="76"/>
      <c r="F25" s="68"/>
      <c r="G25" s="69">
        <v>1182546.6100000001</v>
      </c>
      <c r="H25" s="189"/>
    </row>
    <row r="26" spans="1:8" x14ac:dyDescent="0.25">
      <c r="A26" s="213">
        <v>3121</v>
      </c>
      <c r="B26" s="300"/>
      <c r="C26" s="27" t="s">
        <v>45</v>
      </c>
      <c r="D26" s="27"/>
      <c r="E26" s="27"/>
      <c r="F26" s="24"/>
      <c r="G26" s="82">
        <v>54831.68</v>
      </c>
      <c r="H26" s="158"/>
    </row>
    <row r="27" spans="1:8" x14ac:dyDescent="0.25">
      <c r="A27" s="219">
        <v>3132</v>
      </c>
      <c r="B27" s="221"/>
      <c r="C27" s="224" t="s">
        <v>47</v>
      </c>
      <c r="D27" s="224"/>
      <c r="E27" s="224"/>
      <c r="F27" s="24"/>
      <c r="G27" s="26">
        <v>181399.02</v>
      </c>
      <c r="H27" s="88"/>
    </row>
    <row r="28" spans="1:8" ht="18.75" customHeight="1" x14ac:dyDescent="0.25">
      <c r="A28" s="219">
        <v>3133</v>
      </c>
      <c r="B28" s="221"/>
      <c r="C28" s="289" t="s">
        <v>144</v>
      </c>
      <c r="D28" s="225"/>
      <c r="E28" s="290"/>
      <c r="F28" s="24"/>
      <c r="G28" s="26"/>
      <c r="H28" s="88"/>
    </row>
    <row r="29" spans="1:8" x14ac:dyDescent="0.25">
      <c r="A29" s="43">
        <v>32</v>
      </c>
      <c r="B29" s="76"/>
      <c r="C29" s="244" t="s">
        <v>145</v>
      </c>
      <c r="D29" s="228"/>
      <c r="E29" s="229"/>
      <c r="F29" s="24">
        <v>133009</v>
      </c>
      <c r="G29" s="131">
        <f>SUM(G30:G51)</f>
        <v>139386.70999999996</v>
      </c>
      <c r="H29" s="88">
        <f t="shared" ref="H29:H52" si="4">G29/F29*100</f>
        <v>104.79494620664764</v>
      </c>
    </row>
    <row r="30" spans="1:8" x14ac:dyDescent="0.25">
      <c r="A30" s="219">
        <v>3211</v>
      </c>
      <c r="B30" s="221"/>
      <c r="C30" s="219" t="s">
        <v>51</v>
      </c>
      <c r="D30" s="220"/>
      <c r="E30" s="221"/>
      <c r="F30" s="24"/>
      <c r="G30" s="26">
        <v>286.32</v>
      </c>
      <c r="H30" s="88"/>
    </row>
    <row r="31" spans="1:8" x14ac:dyDescent="0.25">
      <c r="A31" s="219">
        <v>3212</v>
      </c>
      <c r="B31" s="221"/>
      <c r="C31" s="23" t="s">
        <v>52</v>
      </c>
      <c r="D31" s="23"/>
      <c r="E31" s="23"/>
      <c r="F31" s="24"/>
      <c r="G31" s="26">
        <v>23117.95</v>
      </c>
      <c r="H31" s="88"/>
    </row>
    <row r="32" spans="1:8" x14ac:dyDescent="0.25">
      <c r="A32" s="219">
        <v>3213</v>
      </c>
      <c r="B32" s="221"/>
      <c r="C32" s="23" t="s">
        <v>53</v>
      </c>
      <c r="D32" s="23"/>
      <c r="E32" s="23"/>
      <c r="F32" s="24"/>
      <c r="G32" s="26">
        <v>6622.21</v>
      </c>
      <c r="H32" s="88"/>
    </row>
    <row r="33" spans="1:8" x14ac:dyDescent="0.25">
      <c r="A33" s="219">
        <v>3221</v>
      </c>
      <c r="B33" s="221"/>
      <c r="C33" s="219" t="s">
        <v>55</v>
      </c>
      <c r="D33" s="220"/>
      <c r="E33" s="221"/>
      <c r="F33" s="24"/>
      <c r="G33" s="26">
        <v>12478.1</v>
      </c>
      <c r="H33" s="88"/>
    </row>
    <row r="34" spans="1:8" x14ac:dyDescent="0.25">
      <c r="A34" s="219">
        <v>3222</v>
      </c>
      <c r="B34" s="221"/>
      <c r="C34" s="27" t="s">
        <v>56</v>
      </c>
      <c r="D34" s="27"/>
      <c r="E34" s="27"/>
      <c r="F34" s="68"/>
      <c r="G34" s="69">
        <v>2712.49</v>
      </c>
      <c r="H34" s="88"/>
    </row>
    <row r="35" spans="1:8" x14ac:dyDescent="0.25">
      <c r="A35" s="219">
        <v>3223</v>
      </c>
      <c r="B35" s="221"/>
      <c r="C35" s="219" t="s">
        <v>57</v>
      </c>
      <c r="D35" s="220"/>
      <c r="E35" s="221"/>
      <c r="F35" s="24"/>
      <c r="G35" s="26">
        <v>13346.3</v>
      </c>
      <c r="H35" s="88"/>
    </row>
    <row r="36" spans="1:8" x14ac:dyDescent="0.25">
      <c r="A36" s="219">
        <v>3224</v>
      </c>
      <c r="B36" s="221"/>
      <c r="C36" s="222" t="s">
        <v>58</v>
      </c>
      <c r="D36" s="222"/>
      <c r="E36" s="222"/>
      <c r="F36" s="24"/>
      <c r="G36" s="26">
        <v>1194.18</v>
      </c>
      <c r="H36" s="88"/>
    </row>
    <row r="37" spans="1:8" x14ac:dyDescent="0.25">
      <c r="A37" s="219">
        <v>3225</v>
      </c>
      <c r="B37" s="221"/>
      <c r="C37" s="23" t="s">
        <v>59</v>
      </c>
      <c r="D37" s="23"/>
      <c r="E37" s="23"/>
      <c r="F37" s="24"/>
      <c r="G37" s="26">
        <v>1595.45</v>
      </c>
      <c r="H37" s="88"/>
    </row>
    <row r="38" spans="1:8" x14ac:dyDescent="0.25">
      <c r="A38" s="219">
        <v>3227</v>
      </c>
      <c r="B38" s="221"/>
      <c r="C38" s="27" t="s">
        <v>146</v>
      </c>
      <c r="D38" s="27"/>
      <c r="E38" s="27"/>
      <c r="F38" s="68"/>
      <c r="G38" s="24">
        <v>473.9</v>
      </c>
      <c r="H38" s="88"/>
    </row>
    <row r="39" spans="1:8" x14ac:dyDescent="0.25">
      <c r="A39" s="219">
        <v>3231</v>
      </c>
      <c r="B39" s="221"/>
      <c r="C39" s="219" t="s">
        <v>62</v>
      </c>
      <c r="D39" s="220"/>
      <c r="E39" s="221"/>
      <c r="F39" s="24"/>
      <c r="G39" s="69">
        <v>4613.46</v>
      </c>
      <c r="H39" s="88"/>
    </row>
    <row r="40" spans="1:8" x14ac:dyDescent="0.25">
      <c r="A40" s="219">
        <v>3232</v>
      </c>
      <c r="B40" s="221"/>
      <c r="C40" s="222" t="s">
        <v>63</v>
      </c>
      <c r="D40" s="222"/>
      <c r="E40" s="222"/>
      <c r="F40" s="24"/>
      <c r="G40" s="26">
        <v>8530.19</v>
      </c>
      <c r="H40" s="88"/>
    </row>
    <row r="41" spans="1:8" x14ac:dyDescent="0.25">
      <c r="A41" s="219">
        <v>3234</v>
      </c>
      <c r="B41" s="221"/>
      <c r="C41" s="219" t="s">
        <v>147</v>
      </c>
      <c r="D41" s="220"/>
      <c r="E41" s="221"/>
      <c r="F41" s="68"/>
      <c r="G41" s="69">
        <v>8842.06</v>
      </c>
      <c r="H41" s="88"/>
    </row>
    <row r="42" spans="1:8" x14ac:dyDescent="0.25">
      <c r="A42" s="219">
        <v>3237</v>
      </c>
      <c r="B42" s="221"/>
      <c r="C42" s="219" t="s">
        <v>65</v>
      </c>
      <c r="D42" s="220"/>
      <c r="E42" s="221"/>
      <c r="F42" s="24"/>
      <c r="G42" s="26">
        <v>18088.34</v>
      </c>
      <c r="H42" s="88"/>
    </row>
    <row r="43" spans="1:8" x14ac:dyDescent="0.25">
      <c r="A43" s="219">
        <v>3238</v>
      </c>
      <c r="B43" s="221"/>
      <c r="C43" s="23" t="s">
        <v>66</v>
      </c>
      <c r="D43" s="23"/>
      <c r="E43" s="23"/>
      <c r="F43" s="24"/>
      <c r="G43" s="26">
        <v>16203.81</v>
      </c>
      <c r="H43" s="88"/>
    </row>
    <row r="44" spans="1:8" x14ac:dyDescent="0.25">
      <c r="A44" s="219">
        <v>3239</v>
      </c>
      <c r="B44" s="221"/>
      <c r="C44" s="222" t="s">
        <v>148</v>
      </c>
      <c r="D44" s="222"/>
      <c r="E44" s="222"/>
      <c r="F44" s="50"/>
      <c r="G44" s="26">
        <v>4780.2299999999996</v>
      </c>
      <c r="H44" s="88"/>
    </row>
    <row r="45" spans="1:8" x14ac:dyDescent="0.25">
      <c r="A45" s="219">
        <v>3291</v>
      </c>
      <c r="B45" s="221"/>
      <c r="C45" s="222" t="s">
        <v>69</v>
      </c>
      <c r="D45" s="222"/>
      <c r="E45" s="222"/>
      <c r="F45" s="24"/>
      <c r="G45" s="26">
        <v>9090.36</v>
      </c>
      <c r="H45" s="88"/>
    </row>
    <row r="46" spans="1:8" x14ac:dyDescent="0.25">
      <c r="A46" s="219">
        <v>3292</v>
      </c>
      <c r="B46" s="221"/>
      <c r="C46" s="27" t="s">
        <v>70</v>
      </c>
      <c r="D46" s="27"/>
      <c r="E46" s="27"/>
      <c r="F46" s="68"/>
      <c r="G46" s="69">
        <v>2869.48</v>
      </c>
      <c r="H46" s="88"/>
    </row>
    <row r="47" spans="1:8" x14ac:dyDescent="0.25">
      <c r="A47" s="219">
        <v>3293</v>
      </c>
      <c r="B47" s="221"/>
      <c r="C47" s="23" t="s">
        <v>71</v>
      </c>
      <c r="D47" s="23"/>
      <c r="E47" s="23"/>
      <c r="F47" s="24"/>
      <c r="G47" s="26">
        <v>553.08000000000004</v>
      </c>
      <c r="H47" s="88"/>
    </row>
    <row r="48" spans="1:8" x14ac:dyDescent="0.25">
      <c r="A48" s="219">
        <v>3294</v>
      </c>
      <c r="B48" s="221"/>
      <c r="C48" s="23" t="s">
        <v>72</v>
      </c>
      <c r="D48" s="23"/>
      <c r="E48" s="23"/>
      <c r="F48" s="24"/>
      <c r="G48" s="26">
        <v>1596</v>
      </c>
      <c r="H48" s="88"/>
    </row>
    <row r="49" spans="1:8" x14ac:dyDescent="0.25">
      <c r="A49" s="219">
        <v>3295</v>
      </c>
      <c r="B49" s="221"/>
      <c r="C49" s="23" t="s">
        <v>73</v>
      </c>
      <c r="D49" s="23"/>
      <c r="E49" s="23"/>
      <c r="F49" s="24"/>
      <c r="G49" s="26">
        <v>1680</v>
      </c>
      <c r="H49" s="88"/>
    </row>
    <row r="50" spans="1:8" x14ac:dyDescent="0.25">
      <c r="A50" s="219">
        <v>3296</v>
      </c>
      <c r="B50" s="221"/>
      <c r="C50" s="219" t="s">
        <v>74</v>
      </c>
      <c r="D50" s="220"/>
      <c r="E50" s="221"/>
      <c r="F50" s="24"/>
      <c r="G50" s="26"/>
      <c r="H50" s="88"/>
    </row>
    <row r="51" spans="1:8" x14ac:dyDescent="0.25">
      <c r="A51" s="219">
        <v>3299</v>
      </c>
      <c r="B51" s="221"/>
      <c r="C51" s="220" t="s">
        <v>149</v>
      </c>
      <c r="D51" s="220"/>
      <c r="E51" s="220"/>
      <c r="F51" s="24"/>
      <c r="G51" s="26">
        <v>712.8</v>
      </c>
      <c r="H51" s="88"/>
    </row>
    <row r="52" spans="1:8" x14ac:dyDescent="0.25">
      <c r="A52" s="43">
        <v>34</v>
      </c>
      <c r="B52" s="76"/>
      <c r="C52" s="73" t="s">
        <v>76</v>
      </c>
      <c r="D52" s="23"/>
      <c r="E52" s="23"/>
      <c r="F52" s="24">
        <v>1195</v>
      </c>
      <c r="G52" s="131">
        <f>SUM(G53:G54)</f>
        <v>1155.45</v>
      </c>
      <c r="H52" s="88">
        <f t="shared" si="4"/>
        <v>96.690376569037667</v>
      </c>
    </row>
    <row r="53" spans="1:8" x14ac:dyDescent="0.25">
      <c r="A53" s="219">
        <v>3431</v>
      </c>
      <c r="B53" s="221"/>
      <c r="C53" s="23" t="s">
        <v>78</v>
      </c>
      <c r="D53" s="23"/>
      <c r="E53" s="23"/>
      <c r="F53" s="24"/>
      <c r="G53" s="26">
        <v>1155.45</v>
      </c>
      <c r="H53" s="88"/>
    </row>
    <row r="54" spans="1:8" x14ac:dyDescent="0.25">
      <c r="A54" s="219">
        <v>3433</v>
      </c>
      <c r="B54" s="221"/>
      <c r="C54" s="27" t="s">
        <v>79</v>
      </c>
      <c r="D54" s="27"/>
      <c r="E54" s="27"/>
      <c r="F54" s="68"/>
      <c r="G54" s="69"/>
      <c r="H54" s="88"/>
    </row>
    <row r="55" spans="1:8" ht="20.25" customHeight="1" x14ac:dyDescent="0.25">
      <c r="A55" s="294">
        <v>92</v>
      </c>
      <c r="B55" s="295"/>
      <c r="C55" s="296" t="s">
        <v>150</v>
      </c>
      <c r="D55" s="297"/>
      <c r="E55" s="298"/>
      <c r="F55" s="81">
        <v>112617.21</v>
      </c>
      <c r="G55" s="132">
        <f>G56+G60+G64</f>
        <v>32380.46</v>
      </c>
      <c r="H55" s="191">
        <f>G55/F55</f>
        <v>0.28752674657807625</v>
      </c>
    </row>
    <row r="56" spans="1:8" x14ac:dyDescent="0.25">
      <c r="A56" s="43">
        <v>31</v>
      </c>
      <c r="B56" s="76"/>
      <c r="C56" s="43" t="s">
        <v>42</v>
      </c>
      <c r="D56" s="133"/>
      <c r="E56" s="134"/>
      <c r="F56" s="24"/>
      <c r="G56" s="24">
        <v>13544.34</v>
      </c>
      <c r="H56" s="88"/>
    </row>
    <row r="57" spans="1:8" x14ac:dyDescent="0.25">
      <c r="A57" s="47"/>
      <c r="B57" s="76">
        <v>3111</v>
      </c>
      <c r="C57" s="291" t="s">
        <v>151</v>
      </c>
      <c r="D57" s="292"/>
      <c r="E57" s="293"/>
      <c r="F57" s="24"/>
      <c r="G57" s="24">
        <v>11556.61</v>
      </c>
      <c r="H57" s="88"/>
    </row>
    <row r="58" spans="1:8" x14ac:dyDescent="0.25">
      <c r="A58" s="47"/>
      <c r="B58" s="76">
        <v>3132</v>
      </c>
      <c r="C58" s="224" t="s">
        <v>47</v>
      </c>
      <c r="D58" s="224"/>
      <c r="E58" s="224"/>
      <c r="F58" s="24"/>
      <c r="G58" s="24">
        <v>1791.24</v>
      </c>
      <c r="H58" s="88"/>
    </row>
    <row r="59" spans="1:8" x14ac:dyDescent="0.25">
      <c r="A59" s="47"/>
      <c r="B59" s="76">
        <v>3133</v>
      </c>
      <c r="C59" s="289" t="s">
        <v>144</v>
      </c>
      <c r="D59" s="225"/>
      <c r="E59" s="290"/>
      <c r="F59" s="24"/>
      <c r="G59" s="24">
        <v>196.49</v>
      </c>
      <c r="H59" s="88"/>
    </row>
    <row r="60" spans="1:8" x14ac:dyDescent="0.25">
      <c r="A60" s="43">
        <v>32</v>
      </c>
      <c r="B60" s="76"/>
      <c r="C60" s="244" t="s">
        <v>145</v>
      </c>
      <c r="D60" s="228"/>
      <c r="E60" s="229"/>
      <c r="F60" s="24"/>
      <c r="G60" s="24">
        <v>13872.13</v>
      </c>
      <c r="H60" s="88"/>
    </row>
    <row r="61" spans="1:8" x14ac:dyDescent="0.25">
      <c r="A61" s="47"/>
      <c r="B61" s="76">
        <v>3237</v>
      </c>
      <c r="C61" s="291" t="s">
        <v>65</v>
      </c>
      <c r="D61" s="292"/>
      <c r="E61" s="293"/>
      <c r="F61" s="24"/>
      <c r="G61" s="24">
        <v>5423.03</v>
      </c>
      <c r="H61" s="88"/>
    </row>
    <row r="62" spans="1:8" x14ac:dyDescent="0.25">
      <c r="A62" s="47"/>
      <c r="B62" s="76">
        <v>3295</v>
      </c>
      <c r="C62" s="291" t="s">
        <v>152</v>
      </c>
      <c r="D62" s="292"/>
      <c r="E62" s="293"/>
      <c r="F62" s="24"/>
      <c r="G62" s="24">
        <v>1191.18</v>
      </c>
      <c r="H62" s="88"/>
    </row>
    <row r="63" spans="1:8" x14ac:dyDescent="0.25">
      <c r="A63" s="47"/>
      <c r="B63" s="76">
        <v>3296</v>
      </c>
      <c r="C63" s="291" t="s">
        <v>74</v>
      </c>
      <c r="D63" s="292"/>
      <c r="E63" s="293"/>
      <c r="F63" s="24"/>
      <c r="G63" s="24">
        <v>7257.92</v>
      </c>
      <c r="H63" s="88"/>
    </row>
    <row r="64" spans="1:8" x14ac:dyDescent="0.25">
      <c r="A64" s="43">
        <v>34</v>
      </c>
      <c r="B64" s="76"/>
      <c r="C64" s="73" t="s">
        <v>76</v>
      </c>
      <c r="D64" s="133"/>
      <c r="E64" s="134"/>
      <c r="F64" s="24"/>
      <c r="G64" s="24">
        <v>4963.99</v>
      </c>
      <c r="H64" s="88"/>
    </row>
    <row r="65" spans="1:8" x14ac:dyDescent="0.25">
      <c r="A65" s="47"/>
      <c r="B65" s="76">
        <v>3433</v>
      </c>
      <c r="C65" s="291" t="s">
        <v>153</v>
      </c>
      <c r="D65" s="292"/>
      <c r="E65" s="293"/>
      <c r="F65" s="24"/>
      <c r="G65" s="24">
        <v>4963.99</v>
      </c>
      <c r="H65" s="88"/>
    </row>
    <row r="66" spans="1:8" x14ac:dyDescent="0.25">
      <c r="A66" s="267" t="s">
        <v>154</v>
      </c>
      <c r="B66" s="268"/>
      <c r="C66" s="267" t="s">
        <v>155</v>
      </c>
      <c r="D66" s="269"/>
      <c r="E66" s="268"/>
      <c r="F66" s="128">
        <f>F67+F71</f>
        <v>86270</v>
      </c>
      <c r="G66" s="128">
        <f>G67+G71</f>
        <v>86270.000000000015</v>
      </c>
      <c r="H66" s="190">
        <f>G66/F66*100</f>
        <v>100.00000000000003</v>
      </c>
    </row>
    <row r="67" spans="1:8" x14ac:dyDescent="0.25">
      <c r="A67" s="43">
        <v>31</v>
      </c>
      <c r="B67" s="76"/>
      <c r="C67" s="43" t="s">
        <v>42</v>
      </c>
      <c r="D67" s="52"/>
      <c r="E67" s="27"/>
      <c r="F67" s="24">
        <v>83684.87</v>
      </c>
      <c r="G67" s="135">
        <f>SUM(G68:G70)</f>
        <v>83684.87000000001</v>
      </c>
      <c r="H67" s="88">
        <f t="shared" ref="H67:H71" si="5">G67/F67*100</f>
        <v>100.00000000000003</v>
      </c>
    </row>
    <row r="68" spans="1:8" x14ac:dyDescent="0.25">
      <c r="A68" s="219">
        <v>3111</v>
      </c>
      <c r="B68" s="221"/>
      <c r="C68" s="47" t="s">
        <v>44</v>
      </c>
      <c r="D68" s="23"/>
      <c r="E68" s="76"/>
      <c r="F68" s="24"/>
      <c r="G68" s="70">
        <v>71185.3</v>
      </c>
      <c r="H68" s="189"/>
    </row>
    <row r="69" spans="1:8" x14ac:dyDescent="0.25">
      <c r="A69" s="219">
        <v>3121</v>
      </c>
      <c r="B69" s="221"/>
      <c r="C69" s="27" t="s">
        <v>45</v>
      </c>
      <c r="D69" s="27"/>
      <c r="E69" s="27"/>
      <c r="F69" s="68"/>
      <c r="G69" s="68">
        <v>754.02</v>
      </c>
      <c r="H69" s="184"/>
    </row>
    <row r="70" spans="1:8" x14ac:dyDescent="0.25">
      <c r="A70" s="219">
        <v>3132</v>
      </c>
      <c r="B70" s="221"/>
      <c r="C70" s="220" t="s">
        <v>196</v>
      </c>
      <c r="D70" s="220"/>
      <c r="E70" s="220"/>
      <c r="F70" s="24"/>
      <c r="G70" s="24">
        <v>11745.55</v>
      </c>
      <c r="H70" s="88"/>
    </row>
    <row r="71" spans="1:8" x14ac:dyDescent="0.25">
      <c r="A71" s="43">
        <v>32</v>
      </c>
      <c r="B71" s="76"/>
      <c r="C71" s="244" t="s">
        <v>145</v>
      </c>
      <c r="D71" s="228"/>
      <c r="E71" s="229"/>
      <c r="F71" s="129">
        <v>2585.13</v>
      </c>
      <c r="G71" s="136">
        <f>SUM(G72:G75)</f>
        <v>2585.1299999999997</v>
      </c>
      <c r="H71" s="88">
        <f t="shared" si="5"/>
        <v>99.999999999999972</v>
      </c>
    </row>
    <row r="72" spans="1:8" x14ac:dyDescent="0.25">
      <c r="A72" s="219">
        <v>3212</v>
      </c>
      <c r="B72" s="221"/>
      <c r="C72" s="47" t="s">
        <v>52</v>
      </c>
      <c r="D72" s="23"/>
      <c r="E72" s="76"/>
      <c r="F72" s="129"/>
      <c r="G72" s="137">
        <v>1030.6600000000001</v>
      </c>
      <c r="H72" s="88"/>
    </row>
    <row r="73" spans="1:8" x14ac:dyDescent="0.25">
      <c r="A73" s="219">
        <v>3221</v>
      </c>
      <c r="B73" s="221"/>
      <c r="C73" s="219" t="s">
        <v>55</v>
      </c>
      <c r="D73" s="220"/>
      <c r="E73" s="221"/>
      <c r="F73" s="129"/>
      <c r="G73" s="137">
        <v>1055.21</v>
      </c>
      <c r="H73" s="184"/>
    </row>
    <row r="74" spans="1:8" x14ac:dyDescent="0.25">
      <c r="A74" s="219">
        <v>3231</v>
      </c>
      <c r="B74" s="221"/>
      <c r="C74" s="219" t="s">
        <v>62</v>
      </c>
      <c r="D74" s="220"/>
      <c r="E74" s="221"/>
      <c r="F74" s="24"/>
      <c r="G74" s="24">
        <v>432.56</v>
      </c>
      <c r="H74" s="181"/>
    </row>
    <row r="75" spans="1:8" x14ac:dyDescent="0.25">
      <c r="A75" s="219">
        <v>3234</v>
      </c>
      <c r="B75" s="221"/>
      <c r="C75" s="219" t="s">
        <v>147</v>
      </c>
      <c r="D75" s="220"/>
      <c r="E75" s="221"/>
      <c r="F75" s="24"/>
      <c r="G75" s="24">
        <v>66.7</v>
      </c>
      <c r="H75" s="138"/>
    </row>
    <row r="76" spans="1:8" ht="24" customHeight="1" x14ac:dyDescent="0.25">
      <c r="A76" s="270" t="s">
        <v>156</v>
      </c>
      <c r="B76" s="271"/>
      <c r="C76" s="272" t="s">
        <v>157</v>
      </c>
      <c r="D76" s="272"/>
      <c r="E76" s="272"/>
      <c r="F76" s="124">
        <f>F77+F82+F89</f>
        <v>50698.93</v>
      </c>
      <c r="G76" s="124">
        <f>G77+G82+G89</f>
        <v>39464.53</v>
      </c>
      <c r="H76" s="187">
        <f>G76/F76*100</f>
        <v>77.840952461915862</v>
      </c>
    </row>
    <row r="77" spans="1:8" x14ac:dyDescent="0.25">
      <c r="A77" s="267" t="s">
        <v>158</v>
      </c>
      <c r="B77" s="268"/>
      <c r="C77" s="287" t="s">
        <v>159</v>
      </c>
      <c r="D77" s="286"/>
      <c r="E77" s="288"/>
      <c r="F77" s="128">
        <f>F78+F80</f>
        <v>34507.93</v>
      </c>
      <c r="G77" s="128">
        <f>G78+G80</f>
        <v>34483.75</v>
      </c>
      <c r="H77" s="190">
        <f t="shared" ref="H77:H85" si="6">G77/F77*100</f>
        <v>99.929929149618658</v>
      </c>
    </row>
    <row r="78" spans="1:8" x14ac:dyDescent="0.25">
      <c r="A78" s="43">
        <v>32</v>
      </c>
      <c r="B78" s="54"/>
      <c r="C78" s="244" t="s">
        <v>145</v>
      </c>
      <c r="D78" s="228"/>
      <c r="E78" s="229"/>
      <c r="F78" s="74">
        <v>1660.43</v>
      </c>
      <c r="G78" s="74">
        <f>G79</f>
        <v>1636.25</v>
      </c>
      <c r="H78" s="181">
        <f t="shared" si="6"/>
        <v>98.543750715176188</v>
      </c>
    </row>
    <row r="79" spans="1:8" x14ac:dyDescent="0.25">
      <c r="A79" s="219">
        <v>3238</v>
      </c>
      <c r="B79" s="221"/>
      <c r="C79" s="23" t="s">
        <v>160</v>
      </c>
      <c r="D79" s="23"/>
      <c r="E79" s="23"/>
      <c r="F79" s="24"/>
      <c r="G79" s="26">
        <v>1636.25</v>
      </c>
      <c r="H79" s="88"/>
    </row>
    <row r="80" spans="1:8" x14ac:dyDescent="0.25">
      <c r="A80" s="43">
        <v>42</v>
      </c>
      <c r="B80" s="54"/>
      <c r="C80" s="244" t="s">
        <v>81</v>
      </c>
      <c r="D80" s="228"/>
      <c r="E80" s="229"/>
      <c r="F80" s="46">
        <v>32847.5</v>
      </c>
      <c r="G80" s="46">
        <f>G81</f>
        <v>32847.5</v>
      </c>
      <c r="H80" s="181">
        <f t="shared" si="6"/>
        <v>100</v>
      </c>
    </row>
    <row r="81" spans="1:8" x14ac:dyDescent="0.25">
      <c r="A81" s="219">
        <v>4224</v>
      </c>
      <c r="B81" s="221"/>
      <c r="C81" s="219" t="s">
        <v>85</v>
      </c>
      <c r="D81" s="220"/>
      <c r="E81" s="221"/>
      <c r="F81" s="24"/>
      <c r="G81" s="26">
        <v>32847.5</v>
      </c>
      <c r="H81" s="88"/>
    </row>
    <row r="82" spans="1:8" x14ac:dyDescent="0.25">
      <c r="A82" s="267" t="s">
        <v>161</v>
      </c>
      <c r="B82" s="268"/>
      <c r="C82" s="286" t="s">
        <v>102</v>
      </c>
      <c r="D82" s="286"/>
      <c r="E82" s="286"/>
      <c r="F82" s="128">
        <f>F83+F85</f>
        <v>9191</v>
      </c>
      <c r="G82" s="128">
        <f>G83+G85</f>
        <v>4980.78</v>
      </c>
      <c r="H82" s="190">
        <f t="shared" si="6"/>
        <v>54.191926884996192</v>
      </c>
    </row>
    <row r="83" spans="1:8" x14ac:dyDescent="0.25">
      <c r="A83" s="43">
        <v>32</v>
      </c>
      <c r="B83" s="54"/>
      <c r="C83" s="244" t="s">
        <v>145</v>
      </c>
      <c r="D83" s="228"/>
      <c r="E83" s="229"/>
      <c r="F83" s="74">
        <v>5309</v>
      </c>
      <c r="G83" s="74">
        <f>G84</f>
        <v>0</v>
      </c>
      <c r="H83" s="181">
        <f t="shared" si="6"/>
        <v>0</v>
      </c>
    </row>
    <row r="84" spans="1:8" x14ac:dyDescent="0.25">
      <c r="A84" s="219">
        <v>3232</v>
      </c>
      <c r="B84" s="221"/>
      <c r="C84" s="219" t="s">
        <v>162</v>
      </c>
      <c r="D84" s="220"/>
      <c r="E84" s="221"/>
      <c r="F84" s="24"/>
      <c r="G84" s="26"/>
      <c r="H84" s="88"/>
    </row>
    <row r="85" spans="1:8" x14ac:dyDescent="0.25">
      <c r="A85" s="43">
        <v>42</v>
      </c>
      <c r="B85" s="54"/>
      <c r="C85" s="284" t="s">
        <v>163</v>
      </c>
      <c r="D85" s="239"/>
      <c r="E85" s="285"/>
      <c r="F85" s="74">
        <v>3882</v>
      </c>
      <c r="G85" s="74">
        <f>SUM(G86:G88)</f>
        <v>4980.78</v>
      </c>
      <c r="H85" s="181">
        <f t="shared" si="6"/>
        <v>128.30448222565687</v>
      </c>
    </row>
    <row r="86" spans="1:8" x14ac:dyDescent="0.25">
      <c r="A86" s="280">
        <v>4221</v>
      </c>
      <c r="B86" s="231"/>
      <c r="C86" s="280" t="s">
        <v>164</v>
      </c>
      <c r="D86" s="230"/>
      <c r="E86" s="231"/>
      <c r="F86" s="70"/>
      <c r="G86" s="24">
        <v>4211.22</v>
      </c>
      <c r="H86" s="88"/>
    </row>
    <row r="87" spans="1:8" x14ac:dyDescent="0.25">
      <c r="A87" s="280">
        <v>4222</v>
      </c>
      <c r="B87" s="231"/>
      <c r="C87" s="280" t="s">
        <v>83</v>
      </c>
      <c r="D87" s="230"/>
      <c r="E87" s="231"/>
      <c r="F87" s="70"/>
      <c r="G87" s="24">
        <v>699.61</v>
      </c>
      <c r="H87" s="88"/>
    </row>
    <row r="88" spans="1:8" x14ac:dyDescent="0.25">
      <c r="A88" s="280">
        <v>4223</v>
      </c>
      <c r="B88" s="231"/>
      <c r="C88" s="219" t="s">
        <v>165</v>
      </c>
      <c r="D88" s="220"/>
      <c r="E88" s="221"/>
      <c r="F88" s="70"/>
      <c r="G88" s="24">
        <v>69.95</v>
      </c>
      <c r="H88" s="88"/>
    </row>
    <row r="89" spans="1:8" ht="21.75" customHeight="1" x14ac:dyDescent="0.25">
      <c r="A89" s="273">
        <v>92</v>
      </c>
      <c r="B89" s="274"/>
      <c r="C89" s="281" t="s">
        <v>150</v>
      </c>
      <c r="D89" s="282"/>
      <c r="E89" s="283"/>
      <c r="F89" s="81">
        <v>7000</v>
      </c>
      <c r="G89" s="81">
        <v>0</v>
      </c>
      <c r="H89" s="191">
        <f>G89/F89</f>
        <v>0</v>
      </c>
    </row>
    <row r="90" spans="1:8" x14ac:dyDescent="0.25">
      <c r="A90" s="270" t="s">
        <v>166</v>
      </c>
      <c r="B90" s="271"/>
      <c r="C90" s="270" t="s">
        <v>167</v>
      </c>
      <c r="D90" s="272"/>
      <c r="E90" s="271"/>
      <c r="F90" s="124">
        <f>F91</f>
        <v>25732</v>
      </c>
      <c r="G90" s="124">
        <f>G91</f>
        <v>25717.360000000001</v>
      </c>
      <c r="H90" s="187">
        <f>G90/F90*100</f>
        <v>99.943105860407272</v>
      </c>
    </row>
    <row r="91" spans="1:8" x14ac:dyDescent="0.25">
      <c r="A91" s="267" t="s">
        <v>168</v>
      </c>
      <c r="B91" s="268"/>
      <c r="C91" s="269" t="s">
        <v>169</v>
      </c>
      <c r="D91" s="269"/>
      <c r="E91" s="268"/>
      <c r="F91" s="128">
        <f>F92+F96</f>
        <v>25732</v>
      </c>
      <c r="G91" s="128">
        <f>G92+G96</f>
        <v>25717.360000000001</v>
      </c>
      <c r="H91" s="190">
        <f t="shared" ref="H91:H96" si="7">G91/F91*100</f>
        <v>99.943105860407272</v>
      </c>
    </row>
    <row r="92" spans="1:8" x14ac:dyDescent="0.25">
      <c r="A92" s="43">
        <v>31</v>
      </c>
      <c r="B92" s="54"/>
      <c r="C92" s="43" t="s">
        <v>42</v>
      </c>
      <c r="D92" s="52"/>
      <c r="E92" s="73"/>
      <c r="F92" s="74">
        <v>25380</v>
      </c>
      <c r="G92" s="74">
        <f>SUM(G93:G95)</f>
        <v>25365.68</v>
      </c>
      <c r="H92" s="181">
        <f t="shared" si="7"/>
        <v>99.943577620173357</v>
      </c>
    </row>
    <row r="93" spans="1:8" x14ac:dyDescent="0.25">
      <c r="A93" s="219">
        <v>3111</v>
      </c>
      <c r="B93" s="221"/>
      <c r="C93" s="47" t="s">
        <v>44</v>
      </c>
      <c r="D93" s="23"/>
      <c r="E93" s="23"/>
      <c r="F93" s="24"/>
      <c r="G93" s="26">
        <v>24765.68</v>
      </c>
      <c r="H93" s="88"/>
    </row>
    <row r="94" spans="1:8" x14ac:dyDescent="0.25">
      <c r="A94" s="219">
        <v>3121</v>
      </c>
      <c r="B94" s="221"/>
      <c r="C94" s="47" t="s">
        <v>45</v>
      </c>
      <c r="D94" s="23"/>
      <c r="E94" s="23"/>
      <c r="F94" s="24"/>
      <c r="G94" s="26">
        <v>600</v>
      </c>
      <c r="H94" s="88"/>
    </row>
    <row r="95" spans="1:8" x14ac:dyDescent="0.25">
      <c r="A95" s="219">
        <v>3132</v>
      </c>
      <c r="B95" s="221"/>
      <c r="C95" s="276" t="s">
        <v>170</v>
      </c>
      <c r="D95" s="222"/>
      <c r="E95" s="277"/>
      <c r="F95" s="24"/>
      <c r="G95" s="26"/>
      <c r="H95" s="88"/>
    </row>
    <row r="96" spans="1:8" x14ac:dyDescent="0.25">
      <c r="A96" s="43">
        <v>32</v>
      </c>
      <c r="B96" s="54"/>
      <c r="C96" s="43" t="s">
        <v>145</v>
      </c>
      <c r="D96" s="44"/>
      <c r="E96" s="44"/>
      <c r="F96" s="46">
        <v>352</v>
      </c>
      <c r="G96" s="46">
        <f>G97</f>
        <v>351.68</v>
      </c>
      <c r="H96" s="181">
        <f t="shared" si="7"/>
        <v>99.909090909090921</v>
      </c>
    </row>
    <row r="97" spans="1:8" x14ac:dyDescent="0.25">
      <c r="A97" s="219">
        <v>3212</v>
      </c>
      <c r="B97" s="221"/>
      <c r="C97" s="47" t="s">
        <v>52</v>
      </c>
      <c r="D97" s="23"/>
      <c r="E97" s="76"/>
      <c r="F97" s="24"/>
      <c r="G97" s="26">
        <v>351.68</v>
      </c>
      <c r="H97" s="88"/>
    </row>
    <row r="98" spans="1:8" ht="24" customHeight="1" x14ac:dyDescent="0.25">
      <c r="A98" s="270" t="s">
        <v>171</v>
      </c>
      <c r="B98" s="271"/>
      <c r="C98" s="278" t="s">
        <v>172</v>
      </c>
      <c r="D98" s="279"/>
      <c r="E98" s="279"/>
      <c r="F98" s="124">
        <f>F99+F111</f>
        <v>75401.39</v>
      </c>
      <c r="G98" s="124">
        <f>G99+G111</f>
        <v>36448.879999999997</v>
      </c>
      <c r="H98" s="187">
        <f>G98/F98*100</f>
        <v>48.339798510345759</v>
      </c>
    </row>
    <row r="99" spans="1:8" x14ac:dyDescent="0.25">
      <c r="A99" s="267" t="s">
        <v>173</v>
      </c>
      <c r="B99" s="268"/>
      <c r="C99" s="125"/>
      <c r="D99" s="127"/>
      <c r="E99" s="126"/>
      <c r="F99" s="128">
        <f>F100+F103+F105</f>
        <v>19826.699999999997</v>
      </c>
      <c r="G99" s="128">
        <f>G100+G103+G105</f>
        <v>13983.839999999998</v>
      </c>
      <c r="H99" s="190">
        <f>G99/F99*100</f>
        <v>70.530345443265901</v>
      </c>
    </row>
    <row r="100" spans="1:8" x14ac:dyDescent="0.25">
      <c r="A100" s="43">
        <v>31</v>
      </c>
      <c r="B100" s="54"/>
      <c r="C100" s="43" t="s">
        <v>42</v>
      </c>
      <c r="D100" s="52"/>
      <c r="E100" s="73"/>
      <c r="F100" s="74">
        <v>6459</v>
      </c>
      <c r="G100" s="74">
        <f>SUM(G101:G102)</f>
        <v>729.01</v>
      </c>
      <c r="H100" s="88">
        <f t="shared" ref="H100:H109" si="8">G100/F100*100</f>
        <v>11.286731692212417</v>
      </c>
    </row>
    <row r="101" spans="1:8" x14ac:dyDescent="0.25">
      <c r="A101" s="219">
        <v>3111</v>
      </c>
      <c r="B101" s="221"/>
      <c r="C101" s="47" t="s">
        <v>44</v>
      </c>
      <c r="D101" s="23"/>
      <c r="E101" s="23"/>
      <c r="F101" s="24"/>
      <c r="G101" s="26">
        <v>661.12</v>
      </c>
      <c r="H101" s="88"/>
    </row>
    <row r="102" spans="1:8" x14ac:dyDescent="0.25">
      <c r="A102" s="219">
        <v>3132</v>
      </c>
      <c r="B102" s="221"/>
      <c r="C102" s="276" t="s">
        <v>170</v>
      </c>
      <c r="D102" s="222"/>
      <c r="E102" s="277"/>
      <c r="F102" s="24"/>
      <c r="G102" s="26">
        <v>67.89</v>
      </c>
      <c r="H102" s="88"/>
    </row>
    <row r="103" spans="1:8" x14ac:dyDescent="0.25">
      <c r="A103" s="43">
        <v>32</v>
      </c>
      <c r="B103" s="54"/>
      <c r="C103" s="43" t="s">
        <v>145</v>
      </c>
      <c r="D103" s="23"/>
      <c r="E103" s="23"/>
      <c r="F103" s="46">
        <v>126</v>
      </c>
      <c r="G103" s="55">
        <f>G104</f>
        <v>13.13</v>
      </c>
      <c r="H103" s="88"/>
    </row>
    <row r="104" spans="1:8" x14ac:dyDescent="0.25">
      <c r="A104" s="219">
        <v>3212</v>
      </c>
      <c r="B104" s="221"/>
      <c r="C104" s="47" t="s">
        <v>52</v>
      </c>
      <c r="D104" s="23"/>
      <c r="E104" s="23"/>
      <c r="F104" s="24"/>
      <c r="G104" s="26">
        <v>13.13</v>
      </c>
      <c r="H104" s="88"/>
    </row>
    <row r="105" spans="1:8" x14ac:dyDescent="0.25">
      <c r="A105" s="273">
        <v>92</v>
      </c>
      <c r="B105" s="274"/>
      <c r="C105" s="273" t="s">
        <v>174</v>
      </c>
      <c r="D105" s="275"/>
      <c r="E105" s="274"/>
      <c r="F105" s="81">
        <f>F106+F109</f>
        <v>13241.699999999999</v>
      </c>
      <c r="G105" s="81">
        <f>G106+G109</f>
        <v>13241.699999999999</v>
      </c>
      <c r="H105" s="191">
        <f t="shared" si="8"/>
        <v>100</v>
      </c>
    </row>
    <row r="106" spans="1:8" x14ac:dyDescent="0.25">
      <c r="A106" s="43">
        <v>31</v>
      </c>
      <c r="B106" s="54"/>
      <c r="C106" s="43" t="s">
        <v>42</v>
      </c>
      <c r="D106" s="52"/>
      <c r="E106" s="54"/>
      <c r="F106" s="46">
        <v>12689.72</v>
      </c>
      <c r="G106" s="46">
        <f>SUM(G107:G108)</f>
        <v>12699.019999999999</v>
      </c>
      <c r="H106" s="88">
        <f t="shared" si="8"/>
        <v>100.07328766907386</v>
      </c>
    </row>
    <row r="107" spans="1:8" x14ac:dyDescent="0.25">
      <c r="A107" s="219">
        <v>3111</v>
      </c>
      <c r="B107" s="221"/>
      <c r="C107" s="47" t="s">
        <v>44</v>
      </c>
      <c r="D107" s="23"/>
      <c r="E107" s="76"/>
      <c r="F107" s="24"/>
      <c r="G107" s="26">
        <v>12262.13</v>
      </c>
      <c r="H107" s="88"/>
    </row>
    <row r="108" spans="1:8" x14ac:dyDescent="0.25">
      <c r="A108" s="219">
        <v>3132</v>
      </c>
      <c r="B108" s="221"/>
      <c r="C108" s="219" t="s">
        <v>175</v>
      </c>
      <c r="D108" s="220"/>
      <c r="E108" s="221"/>
      <c r="F108" s="24"/>
      <c r="G108" s="26">
        <v>436.89</v>
      </c>
      <c r="H108" s="88"/>
    </row>
    <row r="109" spans="1:8" x14ac:dyDescent="0.25">
      <c r="A109" s="43">
        <v>32</v>
      </c>
      <c r="B109" s="54"/>
      <c r="C109" s="43" t="s">
        <v>50</v>
      </c>
      <c r="D109" s="44"/>
      <c r="E109" s="54"/>
      <c r="F109" s="46">
        <v>551.98</v>
      </c>
      <c r="G109" s="46">
        <v>542.67999999999995</v>
      </c>
      <c r="H109" s="88">
        <f t="shared" si="8"/>
        <v>98.315156346244407</v>
      </c>
    </row>
    <row r="110" spans="1:8" x14ac:dyDescent="0.25">
      <c r="A110" s="219">
        <v>3212</v>
      </c>
      <c r="B110" s="221"/>
      <c r="C110" s="47" t="s">
        <v>52</v>
      </c>
      <c r="D110" s="23"/>
      <c r="E110" s="76"/>
      <c r="F110" s="24"/>
      <c r="G110" s="26">
        <v>542.67999999999995</v>
      </c>
      <c r="H110" s="88"/>
    </row>
    <row r="111" spans="1:8" x14ac:dyDescent="0.25">
      <c r="A111" s="267" t="s">
        <v>176</v>
      </c>
      <c r="B111" s="268"/>
      <c r="C111" s="269" t="s">
        <v>177</v>
      </c>
      <c r="D111" s="269"/>
      <c r="E111" s="268"/>
      <c r="F111" s="128">
        <f>F112+F115+F117</f>
        <v>55574.69</v>
      </c>
      <c r="G111" s="128">
        <f>G112+G115+G117</f>
        <v>22465.040000000001</v>
      </c>
      <c r="H111" s="190">
        <f>G111/F111*100</f>
        <v>40.423149458863378</v>
      </c>
    </row>
    <row r="112" spans="1:8" x14ac:dyDescent="0.25">
      <c r="A112" s="43">
        <v>31</v>
      </c>
      <c r="B112" s="54"/>
      <c r="C112" s="43" t="s">
        <v>42</v>
      </c>
      <c r="D112" s="52"/>
      <c r="E112" s="73"/>
      <c r="F112" s="74">
        <v>36601</v>
      </c>
      <c r="G112" s="74">
        <f>SUM(G113:G114)</f>
        <v>4130.9800000000005</v>
      </c>
      <c r="H112" s="88">
        <f>G112/F112*100</f>
        <v>11.286522226168685</v>
      </c>
    </row>
    <row r="113" spans="1:8" x14ac:dyDescent="0.25">
      <c r="A113" s="219">
        <v>3111</v>
      </c>
      <c r="B113" s="221"/>
      <c r="C113" s="47" t="s">
        <v>44</v>
      </c>
      <c r="D113" s="23"/>
      <c r="E113" s="23"/>
      <c r="F113" s="24"/>
      <c r="G113" s="26">
        <v>3746.36</v>
      </c>
      <c r="H113" s="88"/>
    </row>
    <row r="114" spans="1:8" x14ac:dyDescent="0.25">
      <c r="A114" s="219">
        <v>3132</v>
      </c>
      <c r="B114" s="221"/>
      <c r="C114" s="219" t="s">
        <v>175</v>
      </c>
      <c r="D114" s="220"/>
      <c r="E114" s="221"/>
      <c r="F114" s="24"/>
      <c r="G114" s="26">
        <v>384.62</v>
      </c>
      <c r="H114" s="88"/>
    </row>
    <row r="115" spans="1:8" x14ac:dyDescent="0.25">
      <c r="A115" s="43">
        <v>32</v>
      </c>
      <c r="B115" s="54"/>
      <c r="C115" s="43" t="s">
        <v>145</v>
      </c>
      <c r="D115" s="44"/>
      <c r="E115" s="44"/>
      <c r="F115" s="46">
        <v>714</v>
      </c>
      <c r="G115" s="46">
        <v>74.37</v>
      </c>
      <c r="H115" s="88">
        <f t="shared" ref="H115:H122" si="9">G115/F115*100</f>
        <v>10.415966386554624</v>
      </c>
    </row>
    <row r="116" spans="1:8" x14ac:dyDescent="0.25">
      <c r="A116" s="219">
        <v>3212</v>
      </c>
      <c r="B116" s="221"/>
      <c r="C116" s="23" t="s">
        <v>52</v>
      </c>
      <c r="D116" s="23"/>
      <c r="E116" s="23"/>
      <c r="F116" s="24"/>
      <c r="G116" s="26">
        <v>74.37</v>
      </c>
      <c r="H116" s="88"/>
    </row>
    <row r="117" spans="1:8" x14ac:dyDescent="0.25">
      <c r="A117" s="273">
        <v>92</v>
      </c>
      <c r="B117" s="274"/>
      <c r="C117" s="273" t="s">
        <v>178</v>
      </c>
      <c r="D117" s="275"/>
      <c r="E117" s="274"/>
      <c r="F117" s="81">
        <f>F118+F121</f>
        <v>18259.689999999999</v>
      </c>
      <c r="G117" s="81">
        <f>G118+G121</f>
        <v>18259.689999999999</v>
      </c>
      <c r="H117" s="191">
        <f t="shared" si="9"/>
        <v>100</v>
      </c>
    </row>
    <row r="118" spans="1:8" x14ac:dyDescent="0.25">
      <c r="A118" s="43">
        <v>31</v>
      </c>
      <c r="B118" s="54"/>
      <c r="C118" s="43" t="s">
        <v>42</v>
      </c>
      <c r="D118" s="52"/>
      <c r="E118" s="139"/>
      <c r="F118" s="46">
        <v>17366.16</v>
      </c>
      <c r="G118" s="46">
        <v>17370.96</v>
      </c>
      <c r="H118" s="88">
        <f t="shared" si="9"/>
        <v>100.02763996185683</v>
      </c>
    </row>
    <row r="119" spans="1:8" x14ac:dyDescent="0.25">
      <c r="A119" s="219">
        <v>3111</v>
      </c>
      <c r="B119" s="221"/>
      <c r="C119" s="47" t="s">
        <v>44</v>
      </c>
      <c r="D119" s="23"/>
      <c r="E119" s="76"/>
      <c r="F119" s="24"/>
      <c r="G119" s="26">
        <v>14910.68</v>
      </c>
      <c r="H119" s="88"/>
    </row>
    <row r="120" spans="1:8" x14ac:dyDescent="0.25">
      <c r="A120" s="219">
        <v>3132</v>
      </c>
      <c r="B120" s="221"/>
      <c r="C120" s="219" t="s">
        <v>175</v>
      </c>
      <c r="D120" s="220"/>
      <c r="E120" s="221"/>
      <c r="F120" s="24"/>
      <c r="G120" s="26">
        <v>2460.2800000000002</v>
      </c>
      <c r="H120" s="88"/>
    </row>
    <row r="121" spans="1:8" x14ac:dyDescent="0.25">
      <c r="A121" s="43">
        <v>32</v>
      </c>
      <c r="B121" s="54"/>
      <c r="C121" s="43" t="s">
        <v>145</v>
      </c>
      <c r="D121" s="44"/>
      <c r="E121" s="54"/>
      <c r="F121" s="46">
        <f>F122</f>
        <v>893.53</v>
      </c>
      <c r="G121" s="46">
        <f>G122</f>
        <v>888.73</v>
      </c>
      <c r="H121" s="88">
        <f t="shared" si="9"/>
        <v>99.462804830279907</v>
      </c>
    </row>
    <row r="122" spans="1:8" x14ac:dyDescent="0.25">
      <c r="A122" s="219">
        <v>3212</v>
      </c>
      <c r="B122" s="221"/>
      <c r="C122" s="47" t="s">
        <v>52</v>
      </c>
      <c r="D122" s="23"/>
      <c r="E122" s="76"/>
      <c r="F122" s="24">
        <v>893.53</v>
      </c>
      <c r="G122" s="26">
        <v>888.73</v>
      </c>
      <c r="H122" s="88">
        <f t="shared" si="9"/>
        <v>99.462804830279907</v>
      </c>
    </row>
    <row r="123" spans="1:8" ht="24" customHeight="1" x14ac:dyDescent="0.25">
      <c r="A123" s="270" t="s">
        <v>179</v>
      </c>
      <c r="B123" s="271"/>
      <c r="C123" s="270" t="s">
        <v>180</v>
      </c>
      <c r="D123" s="272"/>
      <c r="E123" s="272"/>
      <c r="F123" s="124">
        <f>F124</f>
        <v>28457.119999999999</v>
      </c>
      <c r="G123" s="124">
        <f>G124</f>
        <v>28349.439999999999</v>
      </c>
      <c r="H123" s="187">
        <f>G123/F123*100</f>
        <v>99.62160612177199</v>
      </c>
    </row>
    <row r="124" spans="1:8" x14ac:dyDescent="0.25">
      <c r="A124" s="267" t="s">
        <v>168</v>
      </c>
      <c r="B124" s="268"/>
      <c r="C124" s="269" t="s">
        <v>169</v>
      </c>
      <c r="D124" s="269"/>
      <c r="E124" s="268"/>
      <c r="F124" s="128">
        <f>F125+F129</f>
        <v>28457.119999999999</v>
      </c>
      <c r="G124" s="128">
        <f>G125+G129</f>
        <v>28349.439999999999</v>
      </c>
      <c r="H124" s="190">
        <f>G124/F124*100</f>
        <v>99.62160612177199</v>
      </c>
    </row>
    <row r="125" spans="1:8" x14ac:dyDescent="0.25">
      <c r="A125" s="43">
        <v>31</v>
      </c>
      <c r="B125" s="54"/>
      <c r="C125" s="43" t="s">
        <v>42</v>
      </c>
      <c r="D125" s="52"/>
      <c r="E125" s="73"/>
      <c r="F125" s="74">
        <v>28073.03</v>
      </c>
      <c r="G125" s="74">
        <f>SUM(G126:G128)</f>
        <v>27967.699999999997</v>
      </c>
      <c r="H125" s="88">
        <f t="shared" ref="H125:H129" si="10">G125/F125*100</f>
        <v>99.624800030491883</v>
      </c>
    </row>
    <row r="126" spans="1:8" x14ac:dyDescent="0.25">
      <c r="A126" s="219">
        <v>3111</v>
      </c>
      <c r="B126" s="221"/>
      <c r="C126" s="47" t="s">
        <v>44</v>
      </c>
      <c r="D126" s="23"/>
      <c r="E126" s="23"/>
      <c r="F126" s="24"/>
      <c r="G126" s="26">
        <v>23491.599999999999</v>
      </c>
      <c r="H126" s="88"/>
    </row>
    <row r="127" spans="1:8" x14ac:dyDescent="0.25">
      <c r="A127" s="219">
        <v>3121</v>
      </c>
      <c r="B127" s="221"/>
      <c r="C127" s="47" t="s">
        <v>45</v>
      </c>
      <c r="D127" s="23"/>
      <c r="E127" s="23"/>
      <c r="F127" s="24"/>
      <c r="G127" s="26">
        <v>600</v>
      </c>
      <c r="H127" s="88"/>
    </row>
    <row r="128" spans="1:8" x14ac:dyDescent="0.25">
      <c r="A128" s="219">
        <v>3132</v>
      </c>
      <c r="B128" s="221"/>
      <c r="C128" s="219" t="s">
        <v>175</v>
      </c>
      <c r="D128" s="220"/>
      <c r="E128" s="221"/>
      <c r="F128" s="24"/>
      <c r="G128" s="26">
        <v>3876.1</v>
      </c>
      <c r="H128" s="88"/>
    </row>
    <row r="129" spans="1:8" x14ac:dyDescent="0.25">
      <c r="A129" s="43">
        <v>32</v>
      </c>
      <c r="B129" s="54"/>
      <c r="C129" s="43" t="s">
        <v>145</v>
      </c>
      <c r="D129" s="44"/>
      <c r="E129" s="44"/>
      <c r="F129" s="46">
        <v>384.09</v>
      </c>
      <c r="G129" s="46">
        <f>G130</f>
        <v>381.74</v>
      </c>
      <c r="H129" s="88">
        <f t="shared" si="10"/>
        <v>99.388164232341396</v>
      </c>
    </row>
    <row r="130" spans="1:8" x14ac:dyDescent="0.25">
      <c r="A130" s="219">
        <v>3212</v>
      </c>
      <c r="B130" s="221"/>
      <c r="C130" s="47" t="s">
        <v>52</v>
      </c>
      <c r="D130" s="23"/>
      <c r="E130" s="23"/>
      <c r="F130" s="24"/>
      <c r="G130" s="26">
        <v>381.74</v>
      </c>
      <c r="H130" s="88"/>
    </row>
  </sheetData>
  <mergeCells count="156">
    <mergeCell ref="A11:B11"/>
    <mergeCell ref="A12:B12"/>
    <mergeCell ref="C12:E12"/>
    <mergeCell ref="B14:E14"/>
    <mergeCell ref="A18:B18"/>
    <mergeCell ref="C18:D18"/>
    <mergeCell ref="A1:H1"/>
    <mergeCell ref="A5:H5"/>
    <mergeCell ref="A6:H6"/>
    <mergeCell ref="A8:E8"/>
    <mergeCell ref="C10:E10"/>
    <mergeCell ref="B15:E15"/>
    <mergeCell ref="B16:E16"/>
    <mergeCell ref="B17:E17"/>
    <mergeCell ref="A23:B23"/>
    <mergeCell ref="C23:E23"/>
    <mergeCell ref="A25:B25"/>
    <mergeCell ref="A26:B26"/>
    <mergeCell ref="A27:B27"/>
    <mergeCell ref="C27:E27"/>
    <mergeCell ref="A19:B19"/>
    <mergeCell ref="C19:E19"/>
    <mergeCell ref="A20:B20"/>
    <mergeCell ref="C20:E20"/>
    <mergeCell ref="A21:B21"/>
    <mergeCell ref="A22:B22"/>
    <mergeCell ref="A32:B32"/>
    <mergeCell ref="A33:B33"/>
    <mergeCell ref="C33:E33"/>
    <mergeCell ref="A34:B34"/>
    <mergeCell ref="A35:B35"/>
    <mergeCell ref="C35:E35"/>
    <mergeCell ref="A28:B28"/>
    <mergeCell ref="C28:E28"/>
    <mergeCell ref="C29:E29"/>
    <mergeCell ref="A30:B30"/>
    <mergeCell ref="C30:E30"/>
    <mergeCell ref="A31:B31"/>
    <mergeCell ref="A40:B40"/>
    <mergeCell ref="C40:E40"/>
    <mergeCell ref="A41:B41"/>
    <mergeCell ref="C41:E41"/>
    <mergeCell ref="A42:B42"/>
    <mergeCell ref="C42:E42"/>
    <mergeCell ref="A36:B36"/>
    <mergeCell ref="C36:E36"/>
    <mergeCell ref="A37:B37"/>
    <mergeCell ref="A38:B38"/>
    <mergeCell ref="A39:B39"/>
    <mergeCell ref="C39:E39"/>
    <mergeCell ref="A47:B47"/>
    <mergeCell ref="A48:B48"/>
    <mergeCell ref="A49:B49"/>
    <mergeCell ref="A50:B50"/>
    <mergeCell ref="C50:E50"/>
    <mergeCell ref="A51:B51"/>
    <mergeCell ref="C51:E51"/>
    <mergeCell ref="A43:B43"/>
    <mergeCell ref="A44:B44"/>
    <mergeCell ref="C44:E44"/>
    <mergeCell ref="A45:B45"/>
    <mergeCell ref="C45:E45"/>
    <mergeCell ref="A46:B46"/>
    <mergeCell ref="C59:E59"/>
    <mergeCell ref="C60:E60"/>
    <mergeCell ref="C61:E61"/>
    <mergeCell ref="C62:E62"/>
    <mergeCell ref="C63:E63"/>
    <mergeCell ref="C65:E65"/>
    <mergeCell ref="A53:B53"/>
    <mergeCell ref="A54:B54"/>
    <mergeCell ref="A55:B55"/>
    <mergeCell ref="C55:E55"/>
    <mergeCell ref="C57:E57"/>
    <mergeCell ref="C58:E58"/>
    <mergeCell ref="C71:E71"/>
    <mergeCell ref="A72:B72"/>
    <mergeCell ref="A73:B73"/>
    <mergeCell ref="C73:E73"/>
    <mergeCell ref="A74:B74"/>
    <mergeCell ref="C74:E74"/>
    <mergeCell ref="A66:B66"/>
    <mergeCell ref="C66:E66"/>
    <mergeCell ref="A68:B68"/>
    <mergeCell ref="A69:B69"/>
    <mergeCell ref="A70:B70"/>
    <mergeCell ref="C70:E70"/>
    <mergeCell ref="C78:E78"/>
    <mergeCell ref="A79:B79"/>
    <mergeCell ref="C80:E80"/>
    <mergeCell ref="A81:B81"/>
    <mergeCell ref="C81:E81"/>
    <mergeCell ref="A75:B75"/>
    <mergeCell ref="C75:E75"/>
    <mergeCell ref="A76:B76"/>
    <mergeCell ref="C76:E76"/>
    <mergeCell ref="A77:B77"/>
    <mergeCell ref="C77:E77"/>
    <mergeCell ref="C85:E85"/>
    <mergeCell ref="A86:B86"/>
    <mergeCell ref="C86:E86"/>
    <mergeCell ref="A87:B87"/>
    <mergeCell ref="C87:E87"/>
    <mergeCell ref="A82:B82"/>
    <mergeCell ref="C82:E82"/>
    <mergeCell ref="C83:E83"/>
    <mergeCell ref="A84:B84"/>
    <mergeCell ref="C84:E84"/>
    <mergeCell ref="A91:B91"/>
    <mergeCell ref="C91:E91"/>
    <mergeCell ref="A93:B93"/>
    <mergeCell ref="A94:B94"/>
    <mergeCell ref="A95:B95"/>
    <mergeCell ref="C95:E95"/>
    <mergeCell ref="A88:B88"/>
    <mergeCell ref="C88:E88"/>
    <mergeCell ref="A89:B89"/>
    <mergeCell ref="C89:E89"/>
    <mergeCell ref="A90:B90"/>
    <mergeCell ref="C90:E90"/>
    <mergeCell ref="C108:E108"/>
    <mergeCell ref="A110:B110"/>
    <mergeCell ref="A101:B101"/>
    <mergeCell ref="A102:B102"/>
    <mergeCell ref="C102:E102"/>
    <mergeCell ref="A104:B104"/>
    <mergeCell ref="A105:B105"/>
    <mergeCell ref="C105:E105"/>
    <mergeCell ref="A97:B97"/>
    <mergeCell ref="A98:B98"/>
    <mergeCell ref="C98:E98"/>
    <mergeCell ref="A99:B99"/>
    <mergeCell ref="A130:B130"/>
    <mergeCell ref="A3:H3"/>
    <mergeCell ref="A124:B124"/>
    <mergeCell ref="C124:E124"/>
    <mergeCell ref="A126:B126"/>
    <mergeCell ref="A127:B127"/>
    <mergeCell ref="A128:B128"/>
    <mergeCell ref="C128:E128"/>
    <mergeCell ref="A120:B120"/>
    <mergeCell ref="C120:E120"/>
    <mergeCell ref="A122:B122"/>
    <mergeCell ref="A123:B123"/>
    <mergeCell ref="C123:E123"/>
    <mergeCell ref="A116:B116"/>
    <mergeCell ref="A117:B117"/>
    <mergeCell ref="C117:E117"/>
    <mergeCell ref="A119:B119"/>
    <mergeCell ref="A111:B111"/>
    <mergeCell ref="C111:E111"/>
    <mergeCell ref="A113:B113"/>
    <mergeCell ref="A114:B114"/>
    <mergeCell ref="C114:E114"/>
    <mergeCell ref="A107:B107"/>
    <mergeCell ref="A108:B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ekonomska kl.</vt:lpstr>
      <vt:lpstr>izvori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Pivalica</dc:creator>
  <cp:lastModifiedBy>Branka Pivalica</cp:lastModifiedBy>
  <cp:lastPrinted>2024-03-27T16:51:17Z</cp:lastPrinted>
  <dcterms:created xsi:type="dcterms:W3CDTF">2024-03-14T14:15:22Z</dcterms:created>
  <dcterms:modified xsi:type="dcterms:W3CDTF">2024-03-28T14:11:58Z</dcterms:modified>
</cp:coreProperties>
</file>